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240" windowHeight="8970" activeTab="0"/>
  </bookViews>
  <sheets>
    <sheet name="EXERC40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<sst xmlns="http://schemas.openxmlformats.org/spreadsheetml/2006/main" count="23" uniqueCount="20">
  <si>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PLANILHA PARA O CÁLCULO DE CURVAS DE REMANSO EM CANAIS TRAPEZOIDAIS</t>
  </si>
  <si>
    <t>x (m)</t>
  </si>
  <si>
    <t>y (m)</t>
  </si>
  <si>
    <r>
      <t>y</t>
    </r>
    <r>
      <rPr>
        <vertAlign val="subscript"/>
        <sz val="10"/>
        <rFont val="MS Sans Serif"/>
        <family val="2"/>
      </rPr>
      <t>2</t>
    </r>
    <r>
      <rPr>
        <sz val="10"/>
        <rFont val="MS Sans Serif"/>
        <family val="0"/>
      </rPr>
      <t>(m)-Conj</t>
    </r>
  </si>
  <si>
    <r>
      <t>y(m)-M</t>
    </r>
    <r>
      <rPr>
        <vertAlign val="subscript"/>
        <sz val="10"/>
        <rFont val="MS Sans Serif"/>
        <family val="2"/>
      </rPr>
      <t>2</t>
    </r>
  </si>
  <si>
    <t>n</t>
  </si>
  <si>
    <r>
      <t>I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(m/m)</t>
    </r>
  </si>
  <si>
    <r>
      <t>Q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/s)</t>
    </r>
  </si>
  <si>
    <t>b (m)</t>
  </si>
  <si>
    <t>Z</t>
  </si>
  <si>
    <r>
      <t>D</t>
    </r>
    <r>
      <rPr>
        <sz val="10"/>
        <rFont val="Times New Roman"/>
        <family val="1"/>
      </rPr>
      <t xml:space="preserve"> y (m)</t>
    </r>
  </si>
  <si>
    <r>
      <t>y</t>
    </r>
    <r>
      <rPr>
        <vertAlign val="subscript"/>
        <sz val="10"/>
        <rFont val="Times New Roman"/>
        <family val="1"/>
      </rPr>
      <t xml:space="preserve">inicial </t>
    </r>
    <r>
      <rPr>
        <sz val="10"/>
        <rFont val="Times New Roman"/>
        <family val="1"/>
      </rPr>
      <t>(m)</t>
    </r>
  </si>
  <si>
    <r>
      <t>y</t>
    </r>
    <r>
      <rPr>
        <vertAlign val="subscript"/>
        <sz val="10"/>
        <rFont val="Times New Roman"/>
        <family val="1"/>
      </rPr>
      <t>med</t>
    </r>
    <r>
      <rPr>
        <sz val="10"/>
        <rFont val="Times New Roman"/>
        <family val="1"/>
      </rPr>
      <t xml:space="preserve"> (m)</t>
    </r>
  </si>
  <si>
    <r>
      <t>A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</si>
  <si>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E (m)</t>
  </si>
  <si>
    <r>
      <t>D</t>
    </r>
    <r>
      <rPr>
        <sz val="10"/>
        <rFont val="Times New Roman"/>
        <family val="1"/>
      </rPr>
      <t xml:space="preserve"> E (m)</t>
    </r>
  </si>
  <si>
    <t>Rh (m)</t>
  </si>
  <si>
    <r>
      <t>A*Rh</t>
    </r>
    <r>
      <rPr>
        <vertAlign val="superscript"/>
        <sz val="10"/>
        <rFont val="Times New Roman"/>
        <family val="1"/>
      </rPr>
      <t>(2/3)</t>
    </r>
  </si>
  <si>
    <t>If (m/m)</t>
  </si>
  <si>
    <r>
      <t>D</t>
    </r>
    <r>
      <rPr>
        <sz val="10"/>
        <rFont val="Times New Roman"/>
        <family val="1"/>
      </rPr>
      <t>x (m)</t>
    </r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</si>
</sst>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&quot;R$&quot;\-#,##0"/>
    <numFmt numFmtId="171" formatCode="&quot;R$&quot;#,##0;[Red]&quot;R$&quot;\-#,##0"/>
    <numFmt numFmtId="172" formatCode="&quot;R$&quot;#,##0.00;&quot;R$&quot;\-#,##0.00"/>
    <numFmt numFmtId="173" formatCode="&quot;R$&quot;#,##0.00;[Red]&quot;R$&quot;\-#,##0.00"/>
    <numFmt numFmtId="174" formatCode="_ &quot;R$&quot;* #,##0_ ;_ &quot;R$&quot;* \-#,##0_ ;_ &quot;R$&quot;* &quot;-&quot;_ ;_ @_ "/>
    <numFmt numFmtId="175" formatCode="_ * #,##0_ ;_ * \-#,##0_ ;_ * &quot;-&quot;_ ;_ @_ "/>
    <numFmt numFmtId="176" formatCode="_ &quot;R$&quot;* #,##0.00_ ;_ &quot;R$&quot;* \-#,##0.00_ ;_ &quot;R$&quot;* &quot;-&quot;??_ ;_ @_ "/>
    <numFmt numFmtId="177" formatCode="_ * #,##0.00_ ;_ * \-#,##0.00_ ;_ * &quot;-&quot;??_ ;_ @_ 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0.00000"/>
    <numFmt numFmtId="185" formatCode="0.0"/>
    <numFmt numFmtId="186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sz val="8"/>
      <name val="Arial"/>
      <family val="0"/>
    </font>
    <font>
      <vertAlign val="subscript"/>
      <sz val="10"/>
      <name val="MS Sans Serif"/>
      <family val="2"/>
    </font>
    <font>
      <b/>
      <sz val="8"/>
      <name val="Arial"/>
      <family val="0"/>
    </font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86" fontId="4" fillId="0" borderId="1" xfId="0" applyNumberFormat="1" applyFont="1" applyBorder="1" applyAlignment="1">
      <alignment horizontal="center"/>
    </xf>
    <xf numFmtId="18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6" fillId="0" borderId="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3825"/>
          <c:w val="0.92075"/>
          <c:h val="0.96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EXERC401!$N$1</c:f>
              <c:strCache>
                <c:ptCount val="1"/>
                <c:pt idx="0">
                  <c:v>y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EXERC401!$M$2:$M$25</c:f>
              <c:numCache/>
            </c:numRef>
          </c:xVal>
          <c:yVal>
            <c:numRef>
              <c:f>EXERC401!$N$2:$N$25</c:f>
              <c:numCache/>
            </c:numRef>
          </c:yVal>
          <c:smooth val="0"/>
        </c:ser>
        <c:ser>
          <c:idx val="1"/>
          <c:order val="1"/>
          <c:tx>
            <c:strRef>
              <c:f>EXERC401!$O$1</c:f>
              <c:strCache>
                <c:ptCount val="1"/>
                <c:pt idx="0">
                  <c:v>y2(m)-Conj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EXERC401!$M$2:$M$25</c:f>
              <c:numCache/>
            </c:numRef>
          </c:xVal>
          <c:yVal>
            <c:numRef>
              <c:f>EXERC401!$O$2:$O$25</c:f>
              <c:numCache/>
            </c:numRef>
          </c:yVal>
          <c:smooth val="0"/>
        </c:ser>
        <c:ser>
          <c:idx val="2"/>
          <c:order val="2"/>
          <c:tx>
            <c:strRef>
              <c:f>EXERC401!$P$1</c:f>
              <c:strCache>
                <c:ptCount val="1"/>
                <c:pt idx="0">
                  <c:v>y(m)-M2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EXERC401!$M$2:$M$25</c:f>
              <c:numCache/>
            </c:numRef>
          </c:xVal>
          <c:yVal>
            <c:numRef>
              <c:f>EXERC401!$P$2:$P$25</c:f>
              <c:numCache/>
            </c:numRef>
          </c:yVal>
          <c:smooth val="0"/>
        </c:ser>
        <c:axId val="55171388"/>
        <c:axId val="26780445"/>
      </c:scatterChart>
      <c:valAx>
        <c:axId val="5517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780445"/>
        <c:crosses val="autoZero"/>
        <c:crossBetween val="midCat"/>
        <c:dispUnits/>
        <c:majorUnit val="20"/>
      </c:valAx>
      <c:valAx>
        <c:axId val="2678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1713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0.64575</cdr:x>
      <cdr:y>0.36225</cdr:y>
    </cdr:from>
    <cdr:to>
      <cdr:x>0.7115</cdr:x>
      <cdr:y>0.46425</cdr:y>
    </cdr:to>
    <cdr:sp>
      <cdr:nvSpPr>
        <cdr:cNvPr id="1" name="Texto 1"/>
        <cdr:cNvSpPr txBox="1">
          <a:spLocks noChangeArrowheads="1"/>
        </cdr:cNvSpPr>
      </cdr:nvSpPr>
      <cdr:spPr>
        <a:xfrm>
          <a:off x="2152650" y="838200"/>
          <a:ext cx="219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0.2755</cdr:x>
      <cdr:y>0.648</cdr:y>
    </cdr:from>
    <cdr:to>
      <cdr:x>0.34125</cdr:x>
      <cdr:y>0.754</cdr:y>
    </cdr:to>
    <cdr:sp>
      <cdr:nvSpPr>
        <cdr:cNvPr id="2" name="Texto 2"/>
        <cdr:cNvSpPr txBox="1">
          <a:spLocks noChangeArrowheads="1"/>
        </cdr:cNvSpPr>
      </cdr:nvSpPr>
      <cdr:spPr>
        <a:xfrm>
          <a:off x="914400" y="1504950"/>
          <a:ext cx="219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0.3075</cdr:x>
      <cdr:y>0.26325</cdr:y>
    </cdr:from>
    <cdr:to>
      <cdr:x>0.41025</cdr:x>
      <cdr:y>0.353</cdr:y>
    </cdr:to>
    <cdr:sp>
      <cdr:nvSpPr>
        <cdr:cNvPr id="3" name="Texto 3"/>
        <cdr:cNvSpPr txBox="1">
          <a:spLocks noChangeArrowheads="1"/>
        </cdr:cNvSpPr>
      </cdr:nvSpPr>
      <cdr:spPr>
        <a:xfrm>
          <a:off x="1019175" y="60960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Conj</a:t>
          </a:r>
        </a:p>
      </cdr:txBody>
    </cdr:sp>
  </cdr:relSizeAnchor>
  <cdr:relSizeAnchor xmlns:cdr="http://schemas.openxmlformats.org/drawingml/2006/chartDrawing">
    <cdr:from>
      <cdr:x>0.393</cdr:x>
      <cdr:y>0.2625</cdr:y>
    </cdr:from>
    <cdr:to>
      <cdr:x>0.45875</cdr:x>
      <cdr:y>0.3685</cdr:y>
    </cdr:to>
    <cdr:sp>
      <cdr:nvSpPr>
        <cdr:cNvPr id="4" name="Texto 2"/>
        <cdr:cNvSpPr txBox="1">
          <a:spLocks noChangeArrowheads="1"/>
        </cdr:cNvSpPr>
      </cdr:nvSpPr>
      <cdr:spPr>
        <a:xfrm>
          <a:off x="1304925" y="609600"/>
          <a:ext cx="219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41</xdr:row>
      <xdr:rowOff>95250</xdr:rowOff>
    </xdr:from>
    <xdr:to>
      <xdr:col>13</xdr:col>
      <xdr:colOff>19050</xdr:colOff>
      <xdr:row>50</xdr:row>
      <xdr:rowOff>152400</xdr:rowOff>
    </xdr:to>
    <xdr:sp>
      <xdr:nvSpPr>
        <xdr:cNvPr id="1" name="Line 3"/>
        <xdr:cNvSpPr>
          <a:spLocks/>
        </xdr:cNvSpPr>
      </xdr:nvSpPr>
      <xdr:spPr>
        <a:xfrm>
          <a:off x="7162800" y="6877050"/>
          <a:ext cx="0" cy="1514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8</xdr:col>
      <xdr:colOff>200025</xdr:colOff>
      <xdr:row>31</xdr:row>
      <xdr:rowOff>66675</xdr:rowOff>
    </xdr:to>
    <xdr:graphicFrame>
      <xdr:nvGraphicFramePr>
        <xdr:cNvPr id="2" name="Chart 6"/>
        <xdr:cNvGraphicFramePr/>
      </xdr:nvGraphicFramePr>
      <xdr:xfrm>
        <a:off x="981075" y="2895600"/>
        <a:ext cx="33337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23</xdr:row>
      <xdr:rowOff>133350</xdr:rowOff>
    </xdr:from>
    <xdr:to>
      <xdr:col>4</xdr:col>
      <xdr:colOff>238125</xdr:colOff>
      <xdr:row>29</xdr:row>
      <xdr:rowOff>85725</xdr:rowOff>
    </xdr:to>
    <xdr:sp>
      <xdr:nvSpPr>
        <xdr:cNvPr id="3" name="Line 9"/>
        <xdr:cNvSpPr>
          <a:spLocks/>
        </xdr:cNvSpPr>
      </xdr:nvSpPr>
      <xdr:spPr>
        <a:xfrm>
          <a:off x="2295525" y="4000500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7">
      <selection activeCell="M27" sqref="M27"/>
    </sheetView>
  </sheetViews>
  <sheetFormatPr defaultColWidth="9.140625" defaultRowHeight="12.75"/>
  <cols>
    <col min="1" max="1" width="6.00390625" style="0" customWidth="1"/>
    <col min="2" max="2" width="8.7109375" style="0" customWidth="1"/>
    <col min="3" max="3" width="7.8515625" style="0" customWidth="1"/>
    <col min="4" max="4" width="8.28125" style="0" customWidth="1"/>
    <col min="5" max="5" width="8.8515625" style="0" customWidth="1"/>
    <col min="6" max="6" width="6.7109375" style="0" customWidth="1"/>
    <col min="7" max="7" width="7.8515625" style="0" customWidth="1"/>
    <col min="8" max="8" width="7.421875" style="0" customWidth="1"/>
    <col min="9" max="9" width="8.140625" style="2" customWidth="1"/>
    <col min="10" max="10" width="8.140625" style="0" customWidth="1"/>
    <col min="11" max="11" width="6.00390625" style="0" customWidth="1"/>
    <col min="12" max="12" width="11.57421875" style="0" customWidth="1"/>
    <col min="13" max="13" width="11.57421875" style="2" customWidth="1"/>
    <col min="14" max="16384" width="11.57421875" style="0" customWidth="1"/>
  </cols>
  <sheetData>
    <row r="1" spans="1:16" ht="14.25">
      <c r="A1" s="4"/>
      <c r="B1" s="4" t="s">
        <v>0</v>
      </c>
      <c r="C1" s="4"/>
      <c r="D1" s="4"/>
      <c r="E1" s="4"/>
      <c r="F1" s="4"/>
      <c r="G1" s="4"/>
      <c r="H1" s="4"/>
      <c r="I1" s="31"/>
      <c r="J1" s="4"/>
      <c r="K1" s="4"/>
      <c r="M1" s="35" t="s">
        <v>1</v>
      </c>
      <c r="N1" s="36" t="s">
        <v>2</v>
      </c>
      <c r="O1" s="36" t="s">
        <v>3</v>
      </c>
      <c r="P1" s="36" t="s">
        <v>4</v>
      </c>
    </row>
    <row r="2" spans="1:15" ht="13.5" thickBot="1">
      <c r="A2" s="4"/>
      <c r="B2" s="4"/>
      <c r="C2" s="4"/>
      <c r="D2" s="4"/>
      <c r="E2" s="4"/>
      <c r="F2" s="4"/>
      <c r="G2" s="4"/>
      <c r="H2" s="4"/>
      <c r="I2" s="31"/>
      <c r="J2" s="4"/>
      <c r="K2" s="4"/>
      <c r="M2" s="35">
        <v>0</v>
      </c>
      <c r="N2" s="36">
        <v>0.22</v>
      </c>
      <c r="O2" s="35">
        <f>(N2/2)*((1+4.82/N2^3)^0.5-1)</f>
        <v>2.232941042210138</v>
      </c>
    </row>
    <row r="3" spans="1:15" ht="16.5">
      <c r="A3" s="9"/>
      <c r="B3" s="10" t="s">
        <v>5</v>
      </c>
      <c r="C3" s="10" t="s">
        <v>6</v>
      </c>
      <c r="D3" s="11" t="s">
        <v>7</v>
      </c>
      <c r="E3" s="10" t="s">
        <v>8</v>
      </c>
      <c r="F3" s="10" t="s">
        <v>9</v>
      </c>
      <c r="G3" s="37" t="s">
        <v>10</v>
      </c>
      <c r="H3" s="10" t="s">
        <v>11</v>
      </c>
      <c r="I3" s="32"/>
      <c r="J3" s="12"/>
      <c r="K3" s="13"/>
      <c r="M3" s="35">
        <v>8.521678279114493</v>
      </c>
      <c r="N3" s="36">
        <v>0.28</v>
      </c>
      <c r="O3" s="35">
        <f aca="true" t="shared" si="0" ref="O3:O13">(N3/2)*((1+4.82/N3^3)^0.5-1)</f>
        <v>1.9392237562541046</v>
      </c>
    </row>
    <row r="4" spans="1:15" ht="13.5" thickBot="1">
      <c r="A4" s="14"/>
      <c r="B4" s="15">
        <v>0.02</v>
      </c>
      <c r="C4" s="15">
        <v>0</v>
      </c>
      <c r="D4" s="16">
        <v>12.16</v>
      </c>
      <c r="E4" s="15">
        <v>5</v>
      </c>
      <c r="F4" s="15">
        <v>0</v>
      </c>
      <c r="G4" s="15">
        <v>0.05</v>
      </c>
      <c r="H4" s="15">
        <v>0.845</v>
      </c>
      <c r="I4" s="33"/>
      <c r="J4" s="17"/>
      <c r="K4" s="18"/>
      <c r="M4" s="35">
        <v>17.116549344041882</v>
      </c>
      <c r="N4" s="36">
        <v>0.34</v>
      </c>
      <c r="O4" s="35">
        <f t="shared" si="0"/>
        <v>1.7202427481831066</v>
      </c>
    </row>
    <row r="5" spans="1:15" ht="17.25" thickBot="1">
      <c r="A5" s="19" t="s">
        <v>2</v>
      </c>
      <c r="B5" s="20" t="s">
        <v>12</v>
      </c>
      <c r="C5" s="20" t="s">
        <v>13</v>
      </c>
      <c r="D5" s="20" t="s">
        <v>14</v>
      </c>
      <c r="E5" s="21" t="s">
        <v>15</v>
      </c>
      <c r="F5" s="20" t="s">
        <v>16</v>
      </c>
      <c r="G5" s="20" t="s">
        <v>17</v>
      </c>
      <c r="H5" s="20" t="s">
        <v>18</v>
      </c>
      <c r="I5" s="34" t="s">
        <v>19</v>
      </c>
      <c r="J5" s="20" t="s">
        <v>1</v>
      </c>
      <c r="K5" s="22" t="s">
        <v>2</v>
      </c>
      <c r="M5" s="35">
        <v>25.612069383070853</v>
      </c>
      <c r="N5" s="36">
        <v>0.4</v>
      </c>
      <c r="O5" s="35">
        <f t="shared" si="0"/>
        <v>1.5471405209656148</v>
      </c>
    </row>
    <row r="6" spans="1:15" ht="12.75">
      <c r="A6" s="5">
        <f>$H$4</f>
        <v>0.845</v>
      </c>
      <c r="B6" s="5"/>
      <c r="C6" s="6">
        <f aca="true" t="shared" si="1" ref="C6:C16">($E$4/A6+$F$4)*A6^2</f>
        <v>4.225</v>
      </c>
      <c r="D6" s="7">
        <f>(A6+$D$4^2/(19.6*C6^2))</f>
        <v>1.2676274018588214</v>
      </c>
      <c r="E6" s="8"/>
      <c r="F6" s="5"/>
      <c r="G6" s="5"/>
      <c r="H6" s="8"/>
      <c r="I6" s="6"/>
      <c r="J6" s="6">
        <v>0</v>
      </c>
      <c r="K6" s="5">
        <f aca="true" t="shared" si="2" ref="K6:K16">A6</f>
        <v>0.845</v>
      </c>
      <c r="M6" s="35">
        <v>33.821517237414845</v>
      </c>
      <c r="N6" s="36">
        <v>0.46</v>
      </c>
      <c r="O6" s="35">
        <f t="shared" si="0"/>
        <v>1.4047676340664763</v>
      </c>
    </row>
    <row r="7" spans="1:15" ht="12.75">
      <c r="A7" s="5">
        <f>A6+$G$4</f>
        <v>0.895</v>
      </c>
      <c r="B7" s="5">
        <f aca="true" t="shared" si="3" ref="B7:B16">(A6+A7)/2</f>
        <v>0.87</v>
      </c>
      <c r="C7" s="6">
        <f t="shared" si="1"/>
        <v>4.475</v>
      </c>
      <c r="D7" s="7">
        <f aca="true" t="shared" si="4" ref="D7:D16">A7+$D$4^2/(19.6*C7^2)</f>
        <v>1.271725483739265</v>
      </c>
      <c r="E7" s="8">
        <f aca="true" t="shared" si="5" ref="E7:E16">D7-D6</f>
        <v>0.004098081880443694</v>
      </c>
      <c r="F7" s="7">
        <f aca="true" t="shared" si="6" ref="F7:F16">(($E$4/B7+$F$4)/($E$4/B7+2*(1+$F$4^2)^0.5))*B7</f>
        <v>0.6454005934718101</v>
      </c>
      <c r="G7" s="6">
        <f aca="true" t="shared" si="7" ref="G7:G16">($E$4/B7+$F$4)*B7^2*F7^(2/3)</f>
        <v>3.2486941812517247</v>
      </c>
      <c r="H7" s="8">
        <f aca="true" t="shared" si="8" ref="H7:H16">($B$4*$D$4/G7)^2</f>
        <v>0.005604146503312439</v>
      </c>
      <c r="I7" s="6">
        <f aca="true" t="shared" si="9" ref="I7:I16">E7/($C$4-H7)</f>
        <v>-0.7312588773368867</v>
      </c>
      <c r="J7" s="6">
        <f aca="true" t="shared" si="10" ref="J7:J16">I7+J6</f>
        <v>-0.7312588773368867</v>
      </c>
      <c r="K7" s="5">
        <f t="shared" si="2"/>
        <v>0.895</v>
      </c>
      <c r="M7" s="35">
        <v>41.54539436915756</v>
      </c>
      <c r="N7" s="36">
        <v>0.52</v>
      </c>
      <c r="O7" s="35">
        <f t="shared" si="0"/>
        <v>1.2843146351400325</v>
      </c>
    </row>
    <row r="8" spans="1:15" ht="12.75">
      <c r="A8" s="5">
        <f>A7+$G$4</f>
        <v>0.9450000000000001</v>
      </c>
      <c r="B8" s="5">
        <f t="shared" si="3"/>
        <v>0.92</v>
      </c>
      <c r="C8" s="6">
        <f t="shared" si="1"/>
        <v>4.725</v>
      </c>
      <c r="D8" s="7">
        <f t="shared" si="4"/>
        <v>1.282914986268296</v>
      </c>
      <c r="E8" s="8">
        <f t="shared" si="5"/>
        <v>0.011189502529030948</v>
      </c>
      <c r="F8" s="7">
        <f t="shared" si="6"/>
        <v>0.672514619883041</v>
      </c>
      <c r="G8" s="6">
        <f t="shared" si="7"/>
        <v>3.5309561021365172</v>
      </c>
      <c r="H8" s="8">
        <f t="shared" si="8"/>
        <v>0.00474397623278831</v>
      </c>
      <c r="I8" s="6">
        <f t="shared" si="9"/>
        <v>-2.3586759249959877</v>
      </c>
      <c r="J8" s="6">
        <f t="shared" si="10"/>
        <v>-3.0899348023328743</v>
      </c>
      <c r="K8" s="5">
        <f t="shared" si="2"/>
        <v>0.9450000000000001</v>
      </c>
      <c r="M8" s="35">
        <v>48.5709297444401</v>
      </c>
      <c r="N8" s="36">
        <v>0.58</v>
      </c>
      <c r="O8" s="35">
        <f t="shared" si="0"/>
        <v>1.1802673929923602</v>
      </c>
    </row>
    <row r="9" spans="1:15" ht="12.75">
      <c r="A9" s="5">
        <f aca="true" t="shared" si="11" ref="A9:A16">A8+$G$4</f>
        <v>0.9950000000000001</v>
      </c>
      <c r="B9" s="5">
        <f t="shared" si="3"/>
        <v>0.9700000000000001</v>
      </c>
      <c r="C9" s="6">
        <f t="shared" si="1"/>
        <v>4.9750000000000005</v>
      </c>
      <c r="D9" s="7">
        <f t="shared" si="4"/>
        <v>1.2998069802401404</v>
      </c>
      <c r="E9" s="8">
        <f t="shared" si="5"/>
        <v>0.016891993971844377</v>
      </c>
      <c r="F9" s="7">
        <f t="shared" si="6"/>
        <v>0.6988472622478387</v>
      </c>
      <c r="G9" s="6">
        <f t="shared" si="7"/>
        <v>3.8194126664907437</v>
      </c>
      <c r="H9" s="8">
        <f t="shared" si="8"/>
        <v>0.00405446889667015</v>
      </c>
      <c r="I9" s="6">
        <f t="shared" si="9"/>
        <v>-4.166265521414511</v>
      </c>
      <c r="J9" s="6">
        <f t="shared" si="10"/>
        <v>-7.256200323747385</v>
      </c>
      <c r="K9" s="5">
        <f t="shared" si="2"/>
        <v>0.9950000000000001</v>
      </c>
      <c r="M9" s="35">
        <v>54.67151723313363</v>
      </c>
      <c r="N9" s="36">
        <v>0.64</v>
      </c>
      <c r="O9" s="35">
        <f t="shared" si="0"/>
        <v>1.0889756917704434</v>
      </c>
    </row>
    <row r="10" spans="1:15" ht="12.75">
      <c r="A10" s="5">
        <f t="shared" si="11"/>
        <v>1.0450000000000002</v>
      </c>
      <c r="B10" s="5">
        <f t="shared" si="3"/>
        <v>1.02</v>
      </c>
      <c r="C10" s="6">
        <f t="shared" si="1"/>
        <v>5.2250000000000005</v>
      </c>
      <c r="D10" s="7">
        <f t="shared" si="4"/>
        <v>1.3213366503626245</v>
      </c>
      <c r="E10" s="8">
        <f t="shared" si="5"/>
        <v>0.02152967012248408</v>
      </c>
      <c r="F10" s="7">
        <f t="shared" si="6"/>
        <v>0.7244318181818181</v>
      </c>
      <c r="G10" s="6">
        <f t="shared" si="7"/>
        <v>4.1137243501428795</v>
      </c>
      <c r="H10" s="8">
        <f t="shared" si="8"/>
        <v>0.003495077147064466</v>
      </c>
      <c r="I10" s="6">
        <f t="shared" si="9"/>
        <v>-6.159998539822494</v>
      </c>
      <c r="J10" s="6">
        <f t="shared" si="10"/>
        <v>-13.416198863569878</v>
      </c>
      <c r="K10" s="5">
        <f t="shared" si="2"/>
        <v>1.0450000000000002</v>
      </c>
      <c r="M10" s="35">
        <v>59.60640810043554</v>
      </c>
      <c r="N10" s="36">
        <v>0.7</v>
      </c>
      <c r="O10" s="35">
        <f t="shared" si="0"/>
        <v>1.0079133151378155</v>
      </c>
    </row>
    <row r="11" spans="1:15" ht="12.75">
      <c r="A11" s="5">
        <f t="shared" si="11"/>
        <v>1.0950000000000002</v>
      </c>
      <c r="B11" s="5">
        <f t="shared" si="3"/>
        <v>1.0700000000000003</v>
      </c>
      <c r="C11" s="6">
        <f t="shared" si="1"/>
        <v>5.475000000000001</v>
      </c>
      <c r="D11" s="7">
        <f t="shared" si="4"/>
        <v>1.3466765960778506</v>
      </c>
      <c r="E11" s="8">
        <f t="shared" si="5"/>
        <v>0.02533994571522613</v>
      </c>
      <c r="F11" s="7">
        <f t="shared" si="6"/>
        <v>0.7492997198879553</v>
      </c>
      <c r="G11" s="6">
        <f t="shared" si="7"/>
        <v>4.413578230572437</v>
      </c>
      <c r="H11" s="8">
        <f t="shared" si="8"/>
        <v>0.0030363056204900036</v>
      </c>
      <c r="I11" s="6">
        <f t="shared" si="9"/>
        <v>-8.345650564364707</v>
      </c>
      <c r="J11" s="6">
        <f t="shared" si="10"/>
        <v>-21.761849427934585</v>
      </c>
      <c r="K11" s="5">
        <f t="shared" si="2"/>
        <v>1.0950000000000002</v>
      </c>
      <c r="M11" s="35">
        <v>63.12066033866739</v>
      </c>
      <c r="N11" s="36">
        <v>0.76</v>
      </c>
      <c r="O11" s="35">
        <f t="shared" si="0"/>
        <v>0.9352666329643864</v>
      </c>
    </row>
    <row r="12" spans="1:15" ht="12.75">
      <c r="A12" s="5">
        <f t="shared" si="11"/>
        <v>1.1450000000000002</v>
      </c>
      <c r="B12" s="5">
        <f t="shared" si="3"/>
        <v>1.12</v>
      </c>
      <c r="C12" s="6">
        <f t="shared" si="1"/>
        <v>5.725000000000001</v>
      </c>
      <c r="D12" s="7">
        <f t="shared" si="4"/>
        <v>1.3751760306723708</v>
      </c>
      <c r="E12" s="8">
        <f t="shared" si="5"/>
        <v>0.0284994345945202</v>
      </c>
      <c r="F12" s="7">
        <f t="shared" si="6"/>
        <v>0.7734806629834255</v>
      </c>
      <c r="G12" s="6">
        <f t="shared" si="7"/>
        <v>4.718685155170196</v>
      </c>
      <c r="H12" s="8">
        <f t="shared" si="8"/>
        <v>0.002656349036331986</v>
      </c>
      <c r="I12" s="6">
        <f t="shared" si="9"/>
        <v>-10.728798890778895</v>
      </c>
      <c r="J12" s="6">
        <f t="shared" si="10"/>
        <v>-32.49064831871348</v>
      </c>
      <c r="K12" s="5">
        <f t="shared" si="2"/>
        <v>1.1450000000000002</v>
      </c>
      <c r="M12" s="35">
        <v>64.94528641325488</v>
      </c>
      <c r="N12" s="36">
        <v>0.82</v>
      </c>
      <c r="O12" s="35">
        <f t="shared" si="0"/>
        <v>0.8696922267177962</v>
      </c>
    </row>
    <row r="13" spans="1:15" ht="12.75">
      <c r="A13" s="5">
        <f t="shared" si="11"/>
        <v>1.1950000000000003</v>
      </c>
      <c r="B13" s="5">
        <f t="shared" si="3"/>
        <v>1.1700000000000004</v>
      </c>
      <c r="C13" s="6">
        <f t="shared" si="1"/>
        <v>5.975000000000001</v>
      </c>
      <c r="D13" s="7">
        <f t="shared" si="4"/>
        <v>1.4063174003341994</v>
      </c>
      <c r="E13" s="8">
        <f t="shared" si="5"/>
        <v>0.031141369661828566</v>
      </c>
      <c r="F13" s="7">
        <f t="shared" si="6"/>
        <v>0.7970027247956405</v>
      </c>
      <c r="G13" s="6">
        <f t="shared" si="7"/>
        <v>5.028777303035933</v>
      </c>
      <c r="H13" s="8">
        <f t="shared" si="8"/>
        <v>0.002338849808952635</v>
      </c>
      <c r="I13" s="6">
        <f t="shared" si="9"/>
        <v>-13.314822329602277</v>
      </c>
      <c r="J13" s="6">
        <f t="shared" si="10"/>
        <v>-45.80547064831576</v>
      </c>
      <c r="K13" s="5">
        <f t="shared" si="2"/>
        <v>1.1950000000000003</v>
      </c>
      <c r="M13" s="35">
        <v>65.12712716207682</v>
      </c>
      <c r="N13" s="36">
        <v>0.845</v>
      </c>
      <c r="O13" s="35">
        <f t="shared" si="0"/>
        <v>0.8442050773398597</v>
      </c>
    </row>
    <row r="14" spans="1:11" ht="12.75">
      <c r="A14" s="5">
        <f t="shared" si="11"/>
        <v>1.2450000000000003</v>
      </c>
      <c r="B14" s="5">
        <f t="shared" si="3"/>
        <v>1.2200000000000002</v>
      </c>
      <c r="C14" s="6">
        <f t="shared" si="1"/>
        <v>6.225000000000002</v>
      </c>
      <c r="D14" s="7">
        <f t="shared" si="4"/>
        <v>1.4396849441862196</v>
      </c>
      <c r="E14" s="8">
        <f t="shared" si="5"/>
        <v>0.03336754385202023</v>
      </c>
      <c r="F14" s="7">
        <f t="shared" si="6"/>
        <v>0.8198924731182796</v>
      </c>
      <c r="G14" s="6">
        <f t="shared" si="7"/>
        <v>5.343606071768283</v>
      </c>
      <c r="H14" s="8">
        <f t="shared" si="8"/>
        <v>0.0020713728135195297</v>
      </c>
      <c r="I14" s="6">
        <f t="shared" si="9"/>
        <v>-16.108903058993263</v>
      </c>
      <c r="J14" s="6">
        <f t="shared" si="10"/>
        <v>-61.914373707309025</v>
      </c>
      <c r="K14" s="5">
        <f t="shared" si="2"/>
        <v>1.2450000000000003</v>
      </c>
    </row>
    <row r="15" spans="1:16" ht="12.75">
      <c r="A15" s="5">
        <f t="shared" si="11"/>
        <v>1.2950000000000004</v>
      </c>
      <c r="B15" s="5">
        <f t="shared" si="3"/>
        <v>1.2700000000000005</v>
      </c>
      <c r="C15" s="6">
        <f t="shared" si="1"/>
        <v>6.475000000000001</v>
      </c>
      <c r="D15" s="7">
        <f t="shared" si="4"/>
        <v>1.4749415814387057</v>
      </c>
      <c r="E15" s="8">
        <f t="shared" si="5"/>
        <v>0.03525663725248607</v>
      </c>
      <c r="F15" s="7">
        <f t="shared" si="6"/>
        <v>0.8421750663129977</v>
      </c>
      <c r="G15" s="6">
        <f t="shared" si="7"/>
        <v>5.66294023506766</v>
      </c>
      <c r="H15" s="8">
        <f t="shared" si="8"/>
        <v>0.0018443493403075657</v>
      </c>
      <c r="I15" s="6">
        <f t="shared" si="9"/>
        <v>-19.11602996350281</v>
      </c>
      <c r="J15" s="6">
        <f t="shared" si="10"/>
        <v>-81.03040367081184</v>
      </c>
      <c r="K15" s="5">
        <f t="shared" si="2"/>
        <v>1.2950000000000004</v>
      </c>
      <c r="L15" s="2"/>
      <c r="M15" s="2">
        <f aca="true" t="shared" si="12" ref="M15:M25">120+N27</f>
        <v>120</v>
      </c>
      <c r="P15">
        <v>0.845</v>
      </c>
    </row>
    <row r="16" spans="1:16" ht="12.75">
      <c r="A16" s="5">
        <f t="shared" si="11"/>
        <v>1.3450000000000004</v>
      </c>
      <c r="B16" s="5">
        <f t="shared" si="3"/>
        <v>1.3200000000000003</v>
      </c>
      <c r="C16" s="6">
        <f t="shared" si="1"/>
        <v>6.725000000000002</v>
      </c>
      <c r="D16" s="7">
        <f t="shared" si="4"/>
        <v>1.511811697246995</v>
      </c>
      <c r="E16" s="8">
        <f t="shared" si="5"/>
        <v>0.03687011580828936</v>
      </c>
      <c r="F16" s="7">
        <f t="shared" si="6"/>
        <v>0.8638743455497384</v>
      </c>
      <c r="G16" s="6">
        <f t="shared" si="7"/>
        <v>5.986564327843869</v>
      </c>
      <c r="H16" s="8">
        <f t="shared" si="8"/>
        <v>0.0016503339510323368</v>
      </c>
      <c r="I16" s="6">
        <f t="shared" si="9"/>
        <v>-22.341003034704535</v>
      </c>
      <c r="J16" s="6">
        <f t="shared" si="10"/>
        <v>-103.37140670551636</v>
      </c>
      <c r="K16" s="5">
        <f t="shared" si="2"/>
        <v>1.3450000000000004</v>
      </c>
      <c r="L16" s="2"/>
      <c r="M16" s="2">
        <f t="shared" si="12"/>
        <v>119.26874112266312</v>
      </c>
      <c r="P16">
        <v>0.895</v>
      </c>
    </row>
    <row r="17" spans="1:16" ht="12.75">
      <c r="A17" s="23"/>
      <c r="B17" s="23"/>
      <c r="C17" s="24"/>
      <c r="D17" s="25"/>
      <c r="E17" s="26"/>
      <c r="F17" s="25"/>
      <c r="G17" s="24"/>
      <c r="H17" s="26"/>
      <c r="I17" s="24"/>
      <c r="J17" s="24"/>
      <c r="K17" s="23"/>
      <c r="L17" s="2"/>
      <c r="M17" s="2">
        <f t="shared" si="12"/>
        <v>116.91006519766718</v>
      </c>
      <c r="P17">
        <v>0.945</v>
      </c>
    </row>
    <row r="18" spans="1:16" ht="12.75">
      <c r="A18" s="23"/>
      <c r="B18" s="23"/>
      <c r="C18" s="24"/>
      <c r="D18" s="25"/>
      <c r="E18" s="26"/>
      <c r="F18" s="25"/>
      <c r="G18" s="24"/>
      <c r="H18" s="26"/>
      <c r="I18" s="24"/>
      <c r="J18" s="24"/>
      <c r="K18" s="23"/>
      <c r="L18" s="2"/>
      <c r="M18" s="2">
        <f t="shared" si="12"/>
        <v>112.74379967625266</v>
      </c>
      <c r="P18">
        <v>0.995</v>
      </c>
    </row>
    <row r="19" spans="1:16" ht="12.75">
      <c r="A19" s="23"/>
      <c r="B19" s="23"/>
      <c r="C19" s="24"/>
      <c r="D19" s="25"/>
      <c r="E19" s="26"/>
      <c r="F19" s="25"/>
      <c r="G19" s="24"/>
      <c r="H19" s="26"/>
      <c r="I19" s="24"/>
      <c r="J19" s="24"/>
      <c r="K19" s="23"/>
      <c r="L19" s="2"/>
      <c r="M19" s="2">
        <f t="shared" si="12"/>
        <v>106.58380113643011</v>
      </c>
      <c r="P19">
        <v>1.045</v>
      </c>
    </row>
    <row r="20" spans="1:16" ht="12.75">
      <c r="A20" s="23"/>
      <c r="B20" s="23"/>
      <c r="C20" s="24"/>
      <c r="D20" s="25"/>
      <c r="E20" s="26"/>
      <c r="F20" s="25"/>
      <c r="G20" s="24"/>
      <c r="H20" s="26"/>
      <c r="I20" s="24"/>
      <c r="J20" s="24"/>
      <c r="K20" s="23"/>
      <c r="L20" s="2"/>
      <c r="M20" s="2">
        <f t="shared" si="12"/>
        <v>98.23815057206542</v>
      </c>
      <c r="P20">
        <v>1.095</v>
      </c>
    </row>
    <row r="21" spans="1:16" ht="12.75">
      <c r="A21" s="23"/>
      <c r="B21" s="23"/>
      <c r="C21" s="24"/>
      <c r="D21" s="25"/>
      <c r="E21" s="26"/>
      <c r="F21" s="25"/>
      <c r="G21" s="24"/>
      <c r="H21" s="26"/>
      <c r="I21" s="24"/>
      <c r="J21" s="24"/>
      <c r="K21" s="23"/>
      <c r="L21" s="2"/>
      <c r="M21" s="2">
        <f t="shared" si="12"/>
        <v>87.50935168128652</v>
      </c>
      <c r="P21">
        <v>1.145</v>
      </c>
    </row>
    <row r="22" spans="1:16" ht="12.75">
      <c r="A22" s="23"/>
      <c r="B22" s="23"/>
      <c r="C22" s="24"/>
      <c r="D22" s="25"/>
      <c r="E22" s="26"/>
      <c r="F22" s="25"/>
      <c r="G22" s="24"/>
      <c r="H22" s="26"/>
      <c r="I22" s="24"/>
      <c r="J22" s="24"/>
      <c r="K22" s="23"/>
      <c r="L22" s="2"/>
      <c r="M22" s="2">
        <f t="shared" si="12"/>
        <v>74.19452935168435</v>
      </c>
      <c r="P22">
        <v>1.195</v>
      </c>
    </row>
    <row r="23" spans="1:16" ht="12.75">
      <c r="A23" s="23"/>
      <c r="B23" s="23"/>
      <c r="C23" s="24"/>
      <c r="D23" s="25"/>
      <c r="E23" s="26"/>
      <c r="F23" s="25"/>
      <c r="G23" s="24"/>
      <c r="H23" s="26"/>
      <c r="I23" s="24"/>
      <c r="J23" s="24"/>
      <c r="K23" s="23"/>
      <c r="L23" s="2"/>
      <c r="M23" s="2">
        <f t="shared" si="12"/>
        <v>58.08562629269098</v>
      </c>
      <c r="P23">
        <v>1.245</v>
      </c>
    </row>
    <row r="24" spans="1:16" ht="12.75">
      <c r="A24" s="23"/>
      <c r="B24" s="23"/>
      <c r="C24" s="24"/>
      <c r="D24" s="25"/>
      <c r="E24" s="26"/>
      <c r="F24" s="25"/>
      <c r="G24" s="24"/>
      <c r="H24" s="26"/>
      <c r="I24" s="24"/>
      <c r="J24" s="24"/>
      <c r="K24" s="23"/>
      <c r="L24" s="2"/>
      <c r="M24" s="2">
        <f t="shared" si="12"/>
        <v>38.969596329188434</v>
      </c>
      <c r="P24">
        <v>1.295</v>
      </c>
    </row>
    <row r="25" spans="1:16" ht="12.75">
      <c r="A25" s="23"/>
      <c r="B25" s="23"/>
      <c r="C25" s="24"/>
      <c r="D25" s="25"/>
      <c r="E25" s="26"/>
      <c r="F25" s="25"/>
      <c r="G25" s="24"/>
      <c r="H25" s="26"/>
      <c r="I25" s="24"/>
      <c r="J25" s="24"/>
      <c r="K25" s="23"/>
      <c r="L25" s="2"/>
      <c r="M25" s="2">
        <f t="shared" si="12"/>
        <v>16.628593294483792</v>
      </c>
      <c r="P25">
        <v>1.345</v>
      </c>
    </row>
    <row r="26" spans="1:12" ht="12.75">
      <c r="A26" s="23"/>
      <c r="B26" s="23"/>
      <c r="C26" s="24"/>
      <c r="D26" s="25"/>
      <c r="E26" s="26"/>
      <c r="F26" s="25"/>
      <c r="G26" s="24"/>
      <c r="H26" s="26"/>
      <c r="I26" s="24"/>
      <c r="J26" s="24"/>
      <c r="K26" s="23"/>
      <c r="L26" s="2"/>
    </row>
    <row r="27" spans="1:14" ht="12.75">
      <c r="A27" s="23"/>
      <c r="B27" s="23"/>
      <c r="C27" s="24"/>
      <c r="D27" s="25"/>
      <c r="E27" s="26"/>
      <c r="F27" s="25"/>
      <c r="G27" s="24"/>
      <c r="H27" s="26"/>
      <c r="I27" s="24"/>
      <c r="J27" s="24"/>
      <c r="K27" s="23"/>
      <c r="L27" s="2"/>
      <c r="N27">
        <v>0</v>
      </c>
    </row>
    <row r="28" spans="1:14" ht="12.75">
      <c r="A28" s="23"/>
      <c r="B28" s="23"/>
      <c r="C28" s="24"/>
      <c r="D28" s="25"/>
      <c r="E28" s="26"/>
      <c r="F28" s="25"/>
      <c r="G28" s="24"/>
      <c r="H28" s="26"/>
      <c r="I28" s="24"/>
      <c r="J28" s="24"/>
      <c r="K28" s="23"/>
      <c r="N28">
        <v>-0.7312588773368867</v>
      </c>
    </row>
    <row r="29" spans="1:14" ht="12.75">
      <c r="A29" s="23"/>
      <c r="B29" s="23"/>
      <c r="C29" s="24"/>
      <c r="D29" s="25"/>
      <c r="E29" s="26"/>
      <c r="F29" s="25"/>
      <c r="G29" s="24"/>
      <c r="H29" s="26"/>
      <c r="I29" s="24"/>
      <c r="J29" s="24"/>
      <c r="K29" s="23"/>
      <c r="N29">
        <v>-3.0899348023328246</v>
      </c>
    </row>
    <row r="30" spans="1:14" ht="12.75">
      <c r="A30" s="23"/>
      <c r="B30" s="23"/>
      <c r="C30" s="24"/>
      <c r="D30" s="25"/>
      <c r="E30" s="26"/>
      <c r="F30" s="25"/>
      <c r="G30" s="24"/>
      <c r="H30" s="26"/>
      <c r="I30" s="24"/>
      <c r="J30" s="24"/>
      <c r="K30" s="23"/>
      <c r="N30">
        <v>-7.256200323747335</v>
      </c>
    </row>
    <row r="31" spans="1:14" ht="12.75">
      <c r="A31" s="23"/>
      <c r="B31" s="23"/>
      <c r="C31" s="24"/>
      <c r="D31" s="25"/>
      <c r="E31" s="26"/>
      <c r="F31" s="25"/>
      <c r="G31" s="24"/>
      <c r="H31" s="26"/>
      <c r="I31" s="24"/>
      <c r="J31" s="24"/>
      <c r="K31" s="23"/>
      <c r="N31">
        <v>-13.416198863569893</v>
      </c>
    </row>
    <row r="32" spans="1:14" ht="12.75">
      <c r="A32" s="23"/>
      <c r="B32" s="23"/>
      <c r="C32" s="24"/>
      <c r="D32" s="25"/>
      <c r="E32" s="26"/>
      <c r="F32" s="25"/>
      <c r="G32" s="24"/>
      <c r="H32" s="26"/>
      <c r="I32" s="24"/>
      <c r="J32" s="24"/>
      <c r="K32" s="23"/>
      <c r="N32">
        <v>-21.761849427934585</v>
      </c>
    </row>
    <row r="33" spans="1:14" ht="12.75">
      <c r="A33" s="27"/>
      <c r="B33" s="27"/>
      <c r="C33" s="28"/>
      <c r="D33" s="29"/>
      <c r="E33" s="30"/>
      <c r="F33" s="29"/>
      <c r="G33" s="28"/>
      <c r="H33" s="30"/>
      <c r="I33" s="28"/>
      <c r="J33" s="28"/>
      <c r="K33" s="27"/>
      <c r="M33"/>
      <c r="N33">
        <v>-32.49064831871348</v>
      </c>
    </row>
    <row r="34" spans="3:14" ht="12.75">
      <c r="C34" s="2"/>
      <c r="D34" s="3"/>
      <c r="E34" s="1"/>
      <c r="F34" s="3"/>
      <c r="G34" s="2"/>
      <c r="H34" s="1"/>
      <c r="J34" s="2"/>
      <c r="N34">
        <v>-45.80547064831565</v>
      </c>
    </row>
    <row r="35" spans="3:14" ht="12.75">
      <c r="C35" s="2"/>
      <c r="D35" s="3"/>
      <c r="E35" s="1"/>
      <c r="F35" s="3"/>
      <c r="G35" s="2"/>
      <c r="H35" s="1"/>
      <c r="J35" s="2"/>
      <c r="N35">
        <v>-61.91437370730902</v>
      </c>
    </row>
    <row r="36" spans="3:14" ht="12.75">
      <c r="C36" s="2"/>
      <c r="D36" s="3"/>
      <c r="E36" s="1"/>
      <c r="F36" s="3"/>
      <c r="G36" s="2"/>
      <c r="H36" s="1"/>
      <c r="J36" s="2"/>
      <c r="N36">
        <v>-81.03040367081157</v>
      </c>
    </row>
    <row r="37" spans="3:14" ht="12.75">
      <c r="C37" s="2"/>
      <c r="D37" s="3"/>
      <c r="E37" s="1"/>
      <c r="F37" s="3"/>
      <c r="G37" s="2"/>
      <c r="H37" s="1"/>
      <c r="J37" s="2"/>
      <c r="N37">
        <v>-103.37140670551621</v>
      </c>
    </row>
    <row r="38" spans="3:10" ht="12.75">
      <c r="C38" s="2"/>
      <c r="D38" s="3"/>
      <c r="E38" s="1"/>
      <c r="F38" s="3"/>
      <c r="G38" s="2"/>
      <c r="H38" s="1"/>
      <c r="J38" s="2"/>
    </row>
    <row r="39" spans="3:10" ht="12.75">
      <c r="C39" s="2"/>
      <c r="D39" s="3"/>
      <c r="E39" s="1"/>
      <c r="F39" s="3"/>
      <c r="G39" s="2"/>
      <c r="H39" s="1"/>
      <c r="J39" s="2"/>
    </row>
    <row r="40" spans="3:10" ht="12.75">
      <c r="C40" s="2"/>
      <c r="D40" s="3"/>
      <c r="E40" s="1"/>
      <c r="F40" s="3"/>
      <c r="G40" s="2"/>
      <c r="H40" s="1"/>
      <c r="J40" s="2"/>
    </row>
    <row r="41" spans="3:10" ht="12.75">
      <c r="C41" s="2"/>
      <c r="D41" s="3"/>
      <c r="E41" s="1"/>
      <c r="F41" s="3"/>
      <c r="G41" s="2"/>
      <c r="H41" s="1"/>
      <c r="J41" s="2"/>
    </row>
    <row r="42" spans="5:11" ht="12.75">
      <c r="E42" s="1"/>
      <c r="F42" s="1"/>
      <c r="H42" s="1"/>
      <c r="J42" s="1"/>
      <c r="K42" s="1"/>
    </row>
  </sheetData>
  <printOptions gridLines="1"/>
  <pageMargins left="0.7874015748031497" right="0.7874015748031497" top="0.984251968503937" bottom="0.984251968503937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Pós-Graduação Eng. Mecânica</dc:creator>
  <cp:keywords/>
  <dc:description/>
  <cp:lastModifiedBy>SHS</cp:lastModifiedBy>
  <cp:lastPrinted>1997-06-18T20:34:28Z</cp:lastPrinted>
  <dcterms:created xsi:type="dcterms:W3CDTF">1996-11-20T23:41:03Z</dcterms:created>
  <dcterms:modified xsi:type="dcterms:W3CDTF">2004-12-08T09:07:13Z</dcterms:modified>
  <cp:category/>
  <cp:version/>
  <cp:contentType/>
  <cp:contentStatus/>
</cp:coreProperties>
</file>