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720" windowHeight="6825" activeTab="3"/>
  </bookViews>
  <sheets>
    <sheet name="Gráf1" sheetId="1" r:id="rId1"/>
    <sheet name="Gráf2" sheetId="2" r:id="rId2"/>
    <sheet name="Plan1" sheetId="3" r:id="rId3"/>
    <sheet name="Plan2" sheetId="4" r:id="rId4"/>
    <sheet name="Plan3" sheetId="5" r:id="rId5"/>
    <sheet name="Plan4" sheetId="6" r:id="rId6"/>
    <sheet name="Plan5" sheetId="7" r:id="rId7"/>
    <sheet name="Plan6" sheetId="8" r:id="rId8"/>
    <sheet name="Plan7" sheetId="9" r:id="rId9"/>
    <sheet name="Plan8" sheetId="10" r:id="rId10"/>
    <sheet name="Plan9" sheetId="11" r:id="rId11"/>
    <sheet name="Plan10" sheetId="12" r:id="rId12"/>
    <sheet name="Plan11" sheetId="13" r:id="rId13"/>
    <sheet name="Plan12" sheetId="14" r:id="rId14"/>
    <sheet name="Plan13" sheetId="15" r:id="rId15"/>
    <sheet name="Plan14" sheetId="16" r:id="rId16"/>
    <sheet name="Plan15" sheetId="17" r:id="rId17"/>
    <sheet name="Plan16" sheetId="18" r:id="rId18"/>
  </sheets>
  <definedNames>
    <definedName name="solver_adj" localSheetId="3" hidden="1">'Plan2'!$B$11</definedName>
    <definedName name="solver_cvg" localSheetId="3" hidden="1">0.001</definedName>
    <definedName name="solver_drv" localSheetId="3" hidden="1">0</definedName>
    <definedName name="solver_est" localSheetId="3" hidden="1">0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0</definedName>
    <definedName name="solver_opt" localSheetId="3" hidden="1">'Plan2'!$E$25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<sst xmlns="http://schemas.openxmlformats.org/spreadsheetml/2006/main" count="43" uniqueCount="43">
  <si>
    <t>cálculo de f-coef. da perda de carga da fórmula universal</t>
  </si>
  <si>
    <t>Rey</t>
  </si>
  <si>
    <t xml:space="preserve">  Variáveis do problema</t>
  </si>
  <si>
    <r>
      <t>Viscosidade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/s)</t>
    </r>
  </si>
  <si>
    <r>
      <t>Vazão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/s)</t>
    </r>
  </si>
  <si>
    <t>Diâmetro 1 (m)</t>
  </si>
  <si>
    <t>Rugosidade 1 (m)</t>
  </si>
  <si>
    <t>Comprimento 1 (m)</t>
  </si>
  <si>
    <t>Diametro 2 (m)</t>
  </si>
  <si>
    <t>Rugosidade 2 (m)</t>
  </si>
  <si>
    <t>Comprimento 2 (m)</t>
  </si>
  <si>
    <t>Cálculos</t>
  </si>
  <si>
    <t>V1 (m/s)</t>
  </si>
  <si>
    <t>V2 (m/s)</t>
  </si>
  <si>
    <t>Diâmetro 3 (m)</t>
  </si>
  <si>
    <t>Rugosidade 3 (m)</t>
  </si>
  <si>
    <t>Comprimento 3 (m)</t>
  </si>
  <si>
    <t>V3 (m/s)</t>
  </si>
  <si>
    <r>
      <t>D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(m)</t>
    </r>
  </si>
  <si>
    <r>
      <t>D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(m)</t>
    </r>
  </si>
  <si>
    <r>
      <t>D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(m)</t>
    </r>
  </si>
  <si>
    <t xml:space="preserve">    Cálculo de perda de carga, vazão ou diâmetro em condutos forçados-escoamento por gravidade</t>
  </si>
  <si>
    <t xml:space="preserve">      (Linhas de diâmetro variável, no máximo 3, ou único, com ou sem perdas de carga localizadas)</t>
  </si>
  <si>
    <t xml:space="preserve">     (Usar o Solver)</t>
  </si>
  <si>
    <r>
      <t>e/D</t>
    </r>
    <r>
      <rPr>
        <vertAlign val="subscript"/>
        <sz val="10"/>
        <rFont val="Arial"/>
        <family val="2"/>
      </rPr>
      <t>1</t>
    </r>
  </si>
  <si>
    <r>
      <t>e/D</t>
    </r>
    <r>
      <rPr>
        <vertAlign val="subscript"/>
        <sz val="10"/>
        <rFont val="Arial"/>
        <family val="2"/>
      </rPr>
      <t>2</t>
    </r>
  </si>
  <si>
    <r>
      <t>e/D</t>
    </r>
    <r>
      <rPr>
        <vertAlign val="subscript"/>
        <sz val="10"/>
        <rFont val="Arial"/>
        <family val="2"/>
      </rPr>
      <t>3</t>
    </r>
  </si>
  <si>
    <r>
      <t>Rey</t>
    </r>
    <r>
      <rPr>
        <vertAlign val="subscript"/>
        <sz val="10"/>
        <rFont val="Arial"/>
        <family val="2"/>
      </rPr>
      <t>1</t>
    </r>
  </si>
  <si>
    <r>
      <t>Rey</t>
    </r>
    <r>
      <rPr>
        <vertAlign val="subscript"/>
        <sz val="10"/>
        <rFont val="Arial"/>
        <family val="2"/>
      </rPr>
      <t>2</t>
    </r>
  </si>
  <si>
    <r>
      <t>Rey</t>
    </r>
    <r>
      <rPr>
        <vertAlign val="subscript"/>
        <sz val="10"/>
        <rFont val="Arial"/>
        <family val="2"/>
      </rPr>
      <t>3</t>
    </r>
  </si>
  <si>
    <r>
      <t>f</t>
    </r>
    <r>
      <rPr>
        <vertAlign val="subscript"/>
        <sz val="10"/>
        <rFont val="Arial"/>
        <family val="2"/>
      </rPr>
      <t>1</t>
    </r>
  </si>
  <si>
    <r>
      <t>f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</si>
  <si>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0"/>
        <rFont val="Arial"/>
        <family val="2"/>
      </rPr>
      <t>3</t>
    </r>
  </si>
  <si>
    <r>
      <t xml:space="preserve">Perda de carga total </t>
    </r>
    <r>
      <rPr>
        <sz val="10"/>
        <rFont val="Symbol"/>
        <family val="1"/>
      </rPr>
      <t>D</t>
    </r>
    <r>
      <rPr>
        <sz val="10"/>
        <rFont val="Arial"/>
        <family val="0"/>
      </rPr>
      <t>H (m)</t>
    </r>
  </si>
  <si>
    <r>
      <t xml:space="preserve">     igualdade (</t>
    </r>
    <r>
      <rPr>
        <b/>
        <sz val="10"/>
        <rFont val="Arial"/>
        <family val="2"/>
      </rPr>
      <t>zero</t>
    </r>
    <r>
      <rPr>
        <sz val="10"/>
        <rFont val="Arial"/>
        <family val="0"/>
      </rPr>
      <t>)</t>
    </r>
  </si>
  <si>
    <r>
      <t>D</t>
    </r>
    <r>
      <rPr>
        <sz val="10"/>
        <rFont val="Arial"/>
        <family val="2"/>
      </rPr>
      <t>H total (m)</t>
    </r>
  </si>
  <si>
    <t>Soma dos "K" no trecho 1</t>
  </si>
  <si>
    <t>Soma dos "K" no trecho 2</t>
  </si>
  <si>
    <t>Soma dos "K" no trecho 3</t>
  </si>
  <si>
    <t>( Método dos "K" - Fórmula Universal de Perda de Carga)</t>
  </si>
  <si>
    <t>Célula de destino</t>
  </si>
  <si>
    <t>para inicializar o cálculo, isto é, não deixe a célula em branco.</t>
  </si>
  <si>
    <t>Obs: se o problema for de dimensionamento, cálculo do diâmetro, coloque um valor qualquer na célula B11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</si>
</sst>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"/>
    <numFmt numFmtId="177" formatCode="0.00000"/>
    <numFmt numFmtId="178" formatCode="0.0000"/>
    <numFmt numFmtId="179" formatCode="0.00000000"/>
    <numFmt numFmtId="180" formatCode="0.0000000"/>
    <numFmt numFmtId="181" formatCode="0.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77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575"/>
          <c:w val="0.864"/>
          <c:h val="0.96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Plan1!$A$3:$A$14</c:f>
              <c:strCache>
                <c:ptCount val="12"/>
                <c:pt idx="0">
                  <c:v>Rey</c:v>
                </c:pt>
                <c:pt idx="1">
                  <c:v>1</c:v>
                </c:pt>
                <c:pt idx="2">
                  <c:v>10</c:v>
                </c:pt>
                <c:pt idx="3">
                  <c:v>100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10000</c:v>
                </c:pt>
                <c:pt idx="8">
                  <c:v>100000</c:v>
                </c:pt>
                <c:pt idx="9">
                  <c:v>1000000</c:v>
                </c:pt>
                <c:pt idx="10">
                  <c:v>10000000</c:v>
                </c:pt>
                <c:pt idx="11">
                  <c:v>100000000</c:v>
                </c:pt>
              </c:strCache>
            </c:strRef>
          </c:xVal>
          <c:yVal>
            <c:numRef>
              <c:f>Plan1!$B$3:$B$14</c:f>
              <c:numCache>
                <c:ptCount val="12"/>
                <c:pt idx="0">
                  <c:v>1E-05</c:v>
                </c:pt>
                <c:pt idx="1">
                  <c:v>63.99999999999998</c:v>
                </c:pt>
                <c:pt idx="2">
                  <c:v>6.4</c:v>
                </c:pt>
                <c:pt idx="3">
                  <c:v>0.64</c:v>
                </c:pt>
                <c:pt idx="4">
                  <c:v>0.06399999999999999</c:v>
                </c:pt>
                <c:pt idx="5">
                  <c:v>0.032021946335438985</c:v>
                </c:pt>
                <c:pt idx="6">
                  <c:v>0.03971946955646923</c:v>
                </c:pt>
                <c:pt idx="7">
                  <c:v>0.030976412094026056</c:v>
                </c:pt>
                <c:pt idx="8">
                  <c:v>0.017917597652650896</c:v>
                </c:pt>
                <c:pt idx="9">
                  <c:v>0.01184890296027304</c:v>
                </c:pt>
                <c:pt idx="10">
                  <c:v>0.00905529447359356</c:v>
                </c:pt>
                <c:pt idx="11">
                  <c:v>0.008220827035566768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Plan1!$A$3:$A$14</c:f>
              <c:strCache>
                <c:ptCount val="12"/>
                <c:pt idx="0">
                  <c:v>Rey</c:v>
                </c:pt>
                <c:pt idx="1">
                  <c:v>1</c:v>
                </c:pt>
                <c:pt idx="2">
                  <c:v>10</c:v>
                </c:pt>
                <c:pt idx="3">
                  <c:v>100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10000</c:v>
                </c:pt>
                <c:pt idx="8">
                  <c:v>100000</c:v>
                </c:pt>
                <c:pt idx="9">
                  <c:v>1000000</c:v>
                </c:pt>
                <c:pt idx="10">
                  <c:v>10000000</c:v>
                </c:pt>
                <c:pt idx="11">
                  <c:v>100000000</c:v>
                </c:pt>
              </c:strCache>
            </c:strRef>
          </c:xVal>
          <c:yVal>
            <c:numRef>
              <c:f>Plan1!$C$3:$C$14</c:f>
              <c:numCache>
                <c:ptCount val="12"/>
                <c:pt idx="0">
                  <c:v>0.0001</c:v>
                </c:pt>
                <c:pt idx="1">
                  <c:v>63.99999999999998</c:v>
                </c:pt>
                <c:pt idx="2">
                  <c:v>6.4</c:v>
                </c:pt>
                <c:pt idx="3">
                  <c:v>0.64</c:v>
                </c:pt>
                <c:pt idx="4">
                  <c:v>0.06399999999999999</c:v>
                </c:pt>
                <c:pt idx="5">
                  <c:v>0.032022102404728595</c:v>
                </c:pt>
                <c:pt idx="6">
                  <c:v>0.03982085310414501</c:v>
                </c:pt>
                <c:pt idx="7">
                  <c:v>0.031135200078238022</c:v>
                </c:pt>
                <c:pt idx="8">
                  <c:v>0.018445821061362208</c:v>
                </c:pt>
                <c:pt idx="9">
                  <c:v>0.013502853629987235</c:v>
                </c:pt>
                <c:pt idx="10">
                  <c:v>0.012209179104915126</c:v>
                </c:pt>
                <c:pt idx="11">
                  <c:v>0.012005863844550145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Plan1!$A$3:$A$14</c:f>
              <c:strCache>
                <c:ptCount val="12"/>
                <c:pt idx="0">
                  <c:v>Rey</c:v>
                </c:pt>
                <c:pt idx="1">
                  <c:v>1</c:v>
                </c:pt>
                <c:pt idx="2">
                  <c:v>10</c:v>
                </c:pt>
                <c:pt idx="3">
                  <c:v>100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10000</c:v>
                </c:pt>
                <c:pt idx="8">
                  <c:v>100000</c:v>
                </c:pt>
                <c:pt idx="9">
                  <c:v>1000000</c:v>
                </c:pt>
                <c:pt idx="10">
                  <c:v>10000000</c:v>
                </c:pt>
                <c:pt idx="11">
                  <c:v>100000000</c:v>
                </c:pt>
              </c:strCache>
            </c:strRef>
          </c:xVal>
          <c:yVal>
            <c:numRef>
              <c:f>Plan1!$D$3:$D$14</c:f>
              <c:numCache>
                <c:ptCount val="12"/>
                <c:pt idx="0">
                  <c:v>0.001</c:v>
                </c:pt>
                <c:pt idx="1">
                  <c:v>63.99999999999998</c:v>
                </c:pt>
                <c:pt idx="2">
                  <c:v>6.4</c:v>
                </c:pt>
                <c:pt idx="3">
                  <c:v>0.64</c:v>
                </c:pt>
                <c:pt idx="4">
                  <c:v>0.06399999999999999</c:v>
                </c:pt>
                <c:pt idx="5">
                  <c:v>0.032023693702181</c:v>
                </c:pt>
                <c:pt idx="6">
                  <c:v>0.0408158385103616</c:v>
                </c:pt>
                <c:pt idx="7">
                  <c:v>0.03265112482852643</c:v>
                </c:pt>
                <c:pt idx="8">
                  <c:v>0.022334391457808557</c:v>
                </c:pt>
                <c:pt idx="9">
                  <c:v>0.020022051016526002</c:v>
                </c:pt>
                <c:pt idx="10">
                  <c:v>0.01967910471818678</c:v>
                </c:pt>
                <c:pt idx="11">
                  <c:v>0.019634816985803695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Plan1!$A$3:$A$14</c:f>
              <c:strCache>
                <c:ptCount val="12"/>
                <c:pt idx="0">
                  <c:v>Rey</c:v>
                </c:pt>
                <c:pt idx="1">
                  <c:v>1</c:v>
                </c:pt>
                <c:pt idx="2">
                  <c:v>10</c:v>
                </c:pt>
                <c:pt idx="3">
                  <c:v>100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10000</c:v>
                </c:pt>
                <c:pt idx="8">
                  <c:v>100000</c:v>
                </c:pt>
                <c:pt idx="9">
                  <c:v>1000000</c:v>
                </c:pt>
                <c:pt idx="10">
                  <c:v>10000000</c:v>
                </c:pt>
                <c:pt idx="11">
                  <c:v>100000000</c:v>
                </c:pt>
              </c:strCache>
            </c:strRef>
          </c:xVal>
          <c:yVal>
            <c:numRef>
              <c:f>Plan1!$E$3:$E$14</c:f>
              <c:numCache>
                <c:ptCount val="12"/>
                <c:pt idx="0">
                  <c:v>0.01</c:v>
                </c:pt>
                <c:pt idx="1">
                  <c:v>63.99999999999998</c:v>
                </c:pt>
                <c:pt idx="2">
                  <c:v>6.4</c:v>
                </c:pt>
                <c:pt idx="3">
                  <c:v>0.64</c:v>
                </c:pt>
                <c:pt idx="4">
                  <c:v>0.06399999999999999</c:v>
                </c:pt>
                <c:pt idx="5">
                  <c:v>0.032042723075900545</c:v>
                </c:pt>
                <c:pt idx="6">
                  <c:v>0.049438697738711686</c:v>
                </c:pt>
                <c:pt idx="7">
                  <c:v>0.04402206705845677</c:v>
                </c:pt>
                <c:pt idx="8">
                  <c:v>0.03873702060082355</c:v>
                </c:pt>
                <c:pt idx="9">
                  <c:v>0.03799822913932406</c:v>
                </c:pt>
                <c:pt idx="10">
                  <c:v>0.03790374158179444</c:v>
                </c:pt>
                <c:pt idx="11">
                  <c:v>0.037891821993166805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Plan1!$A$3:$A$14</c:f>
              <c:strCache>
                <c:ptCount val="12"/>
                <c:pt idx="0">
                  <c:v>Rey</c:v>
                </c:pt>
                <c:pt idx="1">
                  <c:v>1</c:v>
                </c:pt>
                <c:pt idx="2">
                  <c:v>10</c:v>
                </c:pt>
                <c:pt idx="3">
                  <c:v>100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10000</c:v>
                </c:pt>
                <c:pt idx="8">
                  <c:v>100000</c:v>
                </c:pt>
                <c:pt idx="9">
                  <c:v>1000000</c:v>
                </c:pt>
                <c:pt idx="10">
                  <c:v>10000000</c:v>
                </c:pt>
                <c:pt idx="11">
                  <c:v>100000000</c:v>
                </c:pt>
              </c:strCache>
            </c:strRef>
          </c:xVal>
          <c:yVal>
            <c:numRef>
              <c:f>Plan1!$F$3:$F$14</c:f>
              <c:numCache>
                <c:ptCount val="12"/>
                <c:pt idx="0">
                  <c:v>0.1</c:v>
                </c:pt>
                <c:pt idx="1">
                  <c:v>63.99999999999998</c:v>
                </c:pt>
                <c:pt idx="2">
                  <c:v>6.4</c:v>
                </c:pt>
                <c:pt idx="3">
                  <c:v>0.64</c:v>
                </c:pt>
                <c:pt idx="4">
                  <c:v>0.06399999999999999</c:v>
                </c:pt>
                <c:pt idx="5">
                  <c:v>0.03259261760938784</c:v>
                </c:pt>
                <c:pt idx="6">
                  <c:v>0.10480184594475925</c:v>
                </c:pt>
                <c:pt idx="7">
                  <c:v>0.10459558893575656</c:v>
                </c:pt>
                <c:pt idx="8">
                  <c:v>0.10199803969453763</c:v>
                </c:pt>
                <c:pt idx="9">
                  <c:v>0.10166782626990042</c:v>
                </c:pt>
                <c:pt idx="10">
                  <c:v>0.10162623175219525</c:v>
                </c:pt>
                <c:pt idx="11">
                  <c:v>0.10162099494433968</c:v>
                </c:pt>
              </c:numCache>
            </c:numRef>
          </c:yVal>
          <c:smooth val="0"/>
        </c:ser>
        <c:axId val="17848937"/>
        <c:axId val="19330218"/>
      </c:scatterChart>
      <c:valAx>
        <c:axId val="17848937"/>
        <c:scaling>
          <c:logBase val="10"/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9330218"/>
        <c:crosses val="autoZero"/>
        <c:crossBetween val="midCat"/>
        <c:dispUnits/>
      </c:valAx>
      <c:valAx>
        <c:axId val="19330218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8489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575"/>
          <c:w val="0.886"/>
          <c:h val="0.96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Plan1!$B$3</c:f>
              <c:strCache>
                <c:ptCount val="1"/>
                <c:pt idx="0">
                  <c:v>0,00001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Plan1!$A$4:$A$14</c:f>
              <c:numCache>
                <c:ptCount val="11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  <c:pt idx="6">
                  <c:v>10000</c:v>
                </c:pt>
                <c:pt idx="7">
                  <c:v>100000</c:v>
                </c:pt>
                <c:pt idx="8">
                  <c:v>1000000</c:v>
                </c:pt>
                <c:pt idx="9">
                  <c:v>10000000</c:v>
                </c:pt>
                <c:pt idx="10">
                  <c:v>100000000</c:v>
                </c:pt>
              </c:numCache>
            </c:numRef>
          </c:xVal>
          <c:yVal>
            <c:numRef>
              <c:f>Plan1!$B$4:$B$14</c:f>
              <c:numCache>
                <c:ptCount val="11"/>
                <c:pt idx="0">
                  <c:v>63.99999999999998</c:v>
                </c:pt>
                <c:pt idx="1">
                  <c:v>6.4</c:v>
                </c:pt>
                <c:pt idx="2">
                  <c:v>0.64</c:v>
                </c:pt>
                <c:pt idx="3">
                  <c:v>0.06399999999999999</c:v>
                </c:pt>
                <c:pt idx="4">
                  <c:v>0.032021946335438985</c:v>
                </c:pt>
                <c:pt idx="5">
                  <c:v>0.03971946955646923</c:v>
                </c:pt>
                <c:pt idx="6">
                  <c:v>0.030976412094026056</c:v>
                </c:pt>
                <c:pt idx="7">
                  <c:v>0.017917597652650896</c:v>
                </c:pt>
                <c:pt idx="8">
                  <c:v>0.01184890296027304</c:v>
                </c:pt>
                <c:pt idx="9">
                  <c:v>0.00905529447359356</c:v>
                </c:pt>
                <c:pt idx="10">
                  <c:v>0.008220827035566768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Plan1!$C$3</c:f>
              <c:strCache>
                <c:ptCount val="1"/>
                <c:pt idx="0">
                  <c:v>0,0001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Plan1!$A$4:$A$14</c:f>
              <c:numCache>
                <c:ptCount val="11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  <c:pt idx="6">
                  <c:v>10000</c:v>
                </c:pt>
                <c:pt idx="7">
                  <c:v>100000</c:v>
                </c:pt>
                <c:pt idx="8">
                  <c:v>1000000</c:v>
                </c:pt>
                <c:pt idx="9">
                  <c:v>10000000</c:v>
                </c:pt>
                <c:pt idx="10">
                  <c:v>100000000</c:v>
                </c:pt>
              </c:numCache>
            </c:numRef>
          </c:xVal>
          <c:yVal>
            <c:numRef>
              <c:f>Plan1!$C$4:$C$14</c:f>
              <c:numCache>
                <c:ptCount val="11"/>
                <c:pt idx="0">
                  <c:v>63.99999999999998</c:v>
                </c:pt>
                <c:pt idx="1">
                  <c:v>6.4</c:v>
                </c:pt>
                <c:pt idx="2">
                  <c:v>0.64</c:v>
                </c:pt>
                <c:pt idx="3">
                  <c:v>0.06399999999999999</c:v>
                </c:pt>
                <c:pt idx="4">
                  <c:v>0.032022102404728595</c:v>
                </c:pt>
                <c:pt idx="5">
                  <c:v>0.03982085310414501</c:v>
                </c:pt>
                <c:pt idx="6">
                  <c:v>0.031135200078238022</c:v>
                </c:pt>
                <c:pt idx="7">
                  <c:v>0.018445821061362208</c:v>
                </c:pt>
                <c:pt idx="8">
                  <c:v>0.013502853629987235</c:v>
                </c:pt>
                <c:pt idx="9">
                  <c:v>0.012209179104915126</c:v>
                </c:pt>
                <c:pt idx="10">
                  <c:v>0.012005863844550145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Plan1!$D$3</c:f>
              <c:strCache>
                <c:ptCount val="1"/>
                <c:pt idx="0">
                  <c:v>0,001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Plan1!$A$4:$A$14</c:f>
              <c:numCache>
                <c:ptCount val="11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  <c:pt idx="6">
                  <c:v>10000</c:v>
                </c:pt>
                <c:pt idx="7">
                  <c:v>100000</c:v>
                </c:pt>
                <c:pt idx="8">
                  <c:v>1000000</c:v>
                </c:pt>
                <c:pt idx="9">
                  <c:v>10000000</c:v>
                </c:pt>
                <c:pt idx="10">
                  <c:v>100000000</c:v>
                </c:pt>
              </c:numCache>
            </c:numRef>
          </c:xVal>
          <c:yVal>
            <c:numRef>
              <c:f>Plan1!$D$4:$D$14</c:f>
              <c:numCache>
                <c:ptCount val="11"/>
                <c:pt idx="0">
                  <c:v>63.99999999999998</c:v>
                </c:pt>
                <c:pt idx="1">
                  <c:v>6.4</c:v>
                </c:pt>
                <c:pt idx="2">
                  <c:v>0.64</c:v>
                </c:pt>
                <c:pt idx="3">
                  <c:v>0.06399999999999999</c:v>
                </c:pt>
                <c:pt idx="4">
                  <c:v>0.032023693702181</c:v>
                </c:pt>
                <c:pt idx="5">
                  <c:v>0.0408158385103616</c:v>
                </c:pt>
                <c:pt idx="6">
                  <c:v>0.03265112482852643</c:v>
                </c:pt>
                <c:pt idx="7">
                  <c:v>0.022334391457808557</c:v>
                </c:pt>
                <c:pt idx="8">
                  <c:v>0.020022051016526002</c:v>
                </c:pt>
                <c:pt idx="9">
                  <c:v>0.01967910471818678</c:v>
                </c:pt>
                <c:pt idx="10">
                  <c:v>0.019634816985803695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Plan1!$E$3</c:f>
              <c:strCache>
                <c:ptCount val="1"/>
                <c:pt idx="0">
                  <c:v>0,01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Plan1!$A$4:$A$14</c:f>
              <c:numCache>
                <c:ptCount val="11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  <c:pt idx="6">
                  <c:v>10000</c:v>
                </c:pt>
                <c:pt idx="7">
                  <c:v>100000</c:v>
                </c:pt>
                <c:pt idx="8">
                  <c:v>1000000</c:v>
                </c:pt>
                <c:pt idx="9">
                  <c:v>10000000</c:v>
                </c:pt>
                <c:pt idx="10">
                  <c:v>100000000</c:v>
                </c:pt>
              </c:numCache>
            </c:numRef>
          </c:xVal>
          <c:yVal>
            <c:numRef>
              <c:f>Plan1!$E$4:$E$14</c:f>
              <c:numCache>
                <c:ptCount val="11"/>
                <c:pt idx="0">
                  <c:v>63.99999999999998</c:v>
                </c:pt>
                <c:pt idx="1">
                  <c:v>6.4</c:v>
                </c:pt>
                <c:pt idx="2">
                  <c:v>0.64</c:v>
                </c:pt>
                <c:pt idx="3">
                  <c:v>0.06399999999999999</c:v>
                </c:pt>
                <c:pt idx="4">
                  <c:v>0.032042723075900545</c:v>
                </c:pt>
                <c:pt idx="5">
                  <c:v>0.049438697738711686</c:v>
                </c:pt>
                <c:pt idx="6">
                  <c:v>0.04402206705845677</c:v>
                </c:pt>
                <c:pt idx="7">
                  <c:v>0.03873702060082355</c:v>
                </c:pt>
                <c:pt idx="8">
                  <c:v>0.03799822913932406</c:v>
                </c:pt>
                <c:pt idx="9">
                  <c:v>0.03790374158179444</c:v>
                </c:pt>
                <c:pt idx="10">
                  <c:v>0.037891821993166805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Plan1!$F$3</c:f>
              <c:strCache>
                <c:ptCount val="1"/>
                <c:pt idx="0">
                  <c:v>0,1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Plan1!$A$4:$A$14</c:f>
              <c:numCache>
                <c:ptCount val="11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  <c:pt idx="6">
                  <c:v>10000</c:v>
                </c:pt>
                <c:pt idx="7">
                  <c:v>100000</c:v>
                </c:pt>
                <c:pt idx="8">
                  <c:v>1000000</c:v>
                </c:pt>
                <c:pt idx="9">
                  <c:v>10000000</c:v>
                </c:pt>
                <c:pt idx="10">
                  <c:v>100000000</c:v>
                </c:pt>
              </c:numCache>
            </c:numRef>
          </c:xVal>
          <c:yVal>
            <c:numRef>
              <c:f>Plan1!$F$4:$F$14</c:f>
              <c:numCache>
                <c:ptCount val="11"/>
                <c:pt idx="0">
                  <c:v>63.99999999999998</c:v>
                </c:pt>
                <c:pt idx="1">
                  <c:v>6.4</c:v>
                </c:pt>
                <c:pt idx="2">
                  <c:v>0.64</c:v>
                </c:pt>
                <c:pt idx="3">
                  <c:v>0.06399999999999999</c:v>
                </c:pt>
                <c:pt idx="4">
                  <c:v>0.03259261760938784</c:v>
                </c:pt>
                <c:pt idx="5">
                  <c:v>0.10480184594475925</c:v>
                </c:pt>
                <c:pt idx="6">
                  <c:v>0.10459558893575656</c:v>
                </c:pt>
                <c:pt idx="7">
                  <c:v>0.10199803969453763</c:v>
                </c:pt>
                <c:pt idx="8">
                  <c:v>0.10166782626990042</c:v>
                </c:pt>
                <c:pt idx="9">
                  <c:v>0.10162623175219525</c:v>
                </c:pt>
                <c:pt idx="10">
                  <c:v>0.10162099494433968</c:v>
                </c:pt>
              </c:numCache>
            </c:numRef>
          </c:yVal>
          <c:smooth val="1"/>
        </c:ser>
        <c:axId val="48504619"/>
        <c:axId val="65792492"/>
      </c:scatterChart>
      <c:valAx>
        <c:axId val="48504619"/>
        <c:scaling>
          <c:logBase val="10"/>
          <c:orientation val="minMax"/>
          <c:min val="1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5792492"/>
        <c:crossesAt val="0.001"/>
        <c:crossBetween val="midCat"/>
        <c:dispUnits/>
      </c:valAx>
      <c:valAx>
        <c:axId val="65792492"/>
        <c:scaling>
          <c:logBase val="10"/>
          <c:orientation val="minMax"/>
          <c:max val="0.1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8504619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7525"/>
          <c:h val="0.9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Plan1!$A$4:$A$14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Plan1!$B$4:$B$14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Plan1!$A$4:$A$14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Plan1!$C$4:$C$14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Plan1!$A$4:$A$14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Plan1!$D$4:$D$14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Plan1!$A$4:$A$14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Plan1!$E$4:$E$14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Plan1!$A$4:$A$14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Plan1!$F$4:$F$14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48653549"/>
        <c:axId val="8364078"/>
      </c:scatterChart>
      <c:valAx>
        <c:axId val="48653549"/>
        <c:scaling>
          <c:logBase val="10"/>
          <c:orientation val="minMax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8364078"/>
        <c:crosses val="max"/>
        <c:crossBetween val="midCat"/>
        <c:dispUnits/>
      </c:valAx>
      <c:valAx>
        <c:axId val="8364078"/>
        <c:scaling>
          <c:logBase val="10"/>
          <c:orientation val="minMax"/>
          <c:max val="1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4865354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5"/>
          <c:y val="0.1805"/>
          <c:w val="0.2165"/>
          <c:h val="0.18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0.64875</cdr:y>
    </cdr:from>
    <cdr:to>
      <cdr:x>0.04025</cdr:x>
      <cdr:y>0.6875</cdr:y>
    </cdr:to>
    <cdr:sp>
      <cdr:nvSpPr>
        <cdr:cNvPr id="1" name="Texto 1"/>
        <cdr:cNvSpPr txBox="1">
          <a:spLocks noChangeArrowheads="1"/>
        </cdr:cNvSpPr>
      </cdr:nvSpPr>
      <cdr:spPr>
        <a:xfrm>
          <a:off x="38100" y="3724275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0.02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5</xdr:row>
      <xdr:rowOff>152400</xdr:rowOff>
    </xdr:from>
    <xdr:to>
      <xdr:col>7</xdr:col>
      <xdr:colOff>0</xdr:colOff>
      <xdr:row>24</xdr:row>
      <xdr:rowOff>9525</xdr:rowOff>
    </xdr:to>
    <xdr:graphicFrame>
      <xdr:nvGraphicFramePr>
        <xdr:cNvPr id="1" name="Chart 4"/>
        <xdr:cNvGraphicFramePr/>
      </xdr:nvGraphicFramePr>
      <xdr:xfrm>
        <a:off x="1419225" y="962025"/>
        <a:ext cx="3914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23</xdr:row>
      <xdr:rowOff>85725</xdr:rowOff>
    </xdr:from>
    <xdr:to>
      <xdr:col>5</xdr:col>
      <xdr:colOff>247650</xdr:colOff>
      <xdr:row>23</xdr:row>
      <xdr:rowOff>85725</xdr:rowOff>
    </xdr:to>
    <xdr:sp>
      <xdr:nvSpPr>
        <xdr:cNvPr id="1" name="Line 16"/>
        <xdr:cNvSpPr>
          <a:spLocks/>
        </xdr:cNvSpPr>
      </xdr:nvSpPr>
      <xdr:spPr>
        <a:xfrm flipH="1">
          <a:off x="5238750" y="4286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857250</xdr:colOff>
      <xdr:row>23</xdr:row>
      <xdr:rowOff>85725</xdr:rowOff>
    </xdr:from>
    <xdr:to>
      <xdr:col>5</xdr:col>
      <xdr:colOff>247650</xdr:colOff>
      <xdr:row>23</xdr:row>
      <xdr:rowOff>85725</xdr:rowOff>
    </xdr:to>
    <xdr:sp>
      <xdr:nvSpPr>
        <xdr:cNvPr id="2" name="Line 17"/>
        <xdr:cNvSpPr>
          <a:spLocks/>
        </xdr:cNvSpPr>
      </xdr:nvSpPr>
      <xdr:spPr>
        <a:xfrm flipH="1">
          <a:off x="5238750" y="4286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857250</xdr:colOff>
      <xdr:row>24</xdr:row>
      <xdr:rowOff>95250</xdr:rowOff>
    </xdr:from>
    <xdr:to>
      <xdr:col>5</xdr:col>
      <xdr:colOff>190500</xdr:colOff>
      <xdr:row>24</xdr:row>
      <xdr:rowOff>95250</xdr:rowOff>
    </xdr:to>
    <xdr:sp>
      <xdr:nvSpPr>
        <xdr:cNvPr id="3" name="Line 22"/>
        <xdr:cNvSpPr>
          <a:spLocks/>
        </xdr:cNvSpPr>
      </xdr:nvSpPr>
      <xdr:spPr>
        <a:xfrm flipH="1">
          <a:off x="5238750" y="4457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990600</xdr:colOff>
      <xdr:row>24</xdr:row>
      <xdr:rowOff>95250</xdr:rowOff>
    </xdr:from>
    <xdr:to>
      <xdr:col>4</xdr:col>
      <xdr:colOff>9525</xdr:colOff>
      <xdr:row>24</xdr:row>
      <xdr:rowOff>95250</xdr:rowOff>
    </xdr:to>
    <xdr:sp>
      <xdr:nvSpPr>
        <xdr:cNvPr id="4" name="Line 23"/>
        <xdr:cNvSpPr>
          <a:spLocks/>
        </xdr:cNvSpPr>
      </xdr:nvSpPr>
      <xdr:spPr>
        <a:xfrm>
          <a:off x="4257675" y="4457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I14" sqref="I14"/>
    </sheetView>
  </sheetViews>
  <sheetFormatPr defaultColWidth="9.140625" defaultRowHeight="12.75"/>
  <cols>
    <col min="1" max="16384" width="11.421875" style="0" customWidth="1"/>
  </cols>
  <sheetData>
    <row r="2" ht="12.75">
      <c r="B2" t="s">
        <v>0</v>
      </c>
    </row>
    <row r="3" spans="1:6" ht="12.75">
      <c r="A3" t="s">
        <v>1</v>
      </c>
      <c r="B3">
        <v>1E-05</v>
      </c>
      <c r="C3">
        <v>0.0001</v>
      </c>
      <c r="D3">
        <v>0.001</v>
      </c>
      <c r="E3">
        <v>0.01</v>
      </c>
      <c r="F3">
        <v>0.1</v>
      </c>
    </row>
    <row r="4" spans="1:6" ht="12.75">
      <c r="A4">
        <v>1</v>
      </c>
      <c r="B4">
        <f>((64/$A4)^8+9.5*(LN((B$3/3.7)+(5.74/($A4^0.9)))-(2500/$A4)^6)^(-16))^0.125</f>
        <v>63.99999999999998</v>
      </c>
      <c r="C4">
        <f aca="true" t="shared" si="0" ref="C4:F14">((64/$A4)^8+9.5*(LN((C$3/3.7)+(5.74/($A4^0.9)))-(2500/$A4)^6)^(-16))^0.125</f>
        <v>63.99999999999998</v>
      </c>
      <c r="D4">
        <f t="shared" si="0"/>
        <v>63.99999999999998</v>
      </c>
      <c r="E4">
        <f t="shared" si="0"/>
        <v>63.99999999999998</v>
      </c>
      <c r="F4">
        <f t="shared" si="0"/>
        <v>63.99999999999998</v>
      </c>
    </row>
    <row r="5" spans="1:6" ht="12.75">
      <c r="A5">
        <v>10</v>
      </c>
      <c r="B5">
        <f aca="true" t="shared" si="1" ref="B5:B14">((64/$A5)^8+9.5*(LN((B$3/3.7)+(5.74/($A5^0.9)))-(2500/$A5)^6)^(-16))^0.125</f>
        <v>6.4</v>
      </c>
      <c r="C5">
        <f t="shared" si="0"/>
        <v>6.4</v>
      </c>
      <c r="D5">
        <f t="shared" si="0"/>
        <v>6.4</v>
      </c>
      <c r="E5">
        <f t="shared" si="0"/>
        <v>6.4</v>
      </c>
      <c r="F5">
        <f t="shared" si="0"/>
        <v>6.4</v>
      </c>
    </row>
    <row r="6" spans="1:6" ht="12.75">
      <c r="A6">
        <v>100</v>
      </c>
      <c r="B6">
        <f t="shared" si="1"/>
        <v>0.64</v>
      </c>
      <c r="C6">
        <f t="shared" si="0"/>
        <v>0.64</v>
      </c>
      <c r="D6">
        <f t="shared" si="0"/>
        <v>0.64</v>
      </c>
      <c r="E6">
        <f t="shared" si="0"/>
        <v>0.64</v>
      </c>
      <c r="F6">
        <f t="shared" si="0"/>
        <v>0.64</v>
      </c>
    </row>
    <row r="7" spans="1:6" ht="12.75">
      <c r="A7">
        <v>1000</v>
      </c>
      <c r="B7">
        <f t="shared" si="1"/>
        <v>0.06399999999999999</v>
      </c>
      <c r="C7">
        <f t="shared" si="0"/>
        <v>0.06399999999999999</v>
      </c>
      <c r="D7">
        <f t="shared" si="0"/>
        <v>0.06399999999999999</v>
      </c>
      <c r="E7">
        <f t="shared" si="0"/>
        <v>0.06399999999999999</v>
      </c>
      <c r="F7">
        <f t="shared" si="0"/>
        <v>0.06399999999999999</v>
      </c>
    </row>
    <row r="8" spans="1:6" ht="12.75">
      <c r="A8">
        <v>2000</v>
      </c>
      <c r="B8">
        <f t="shared" si="1"/>
        <v>0.032021946335438985</v>
      </c>
      <c r="C8">
        <f t="shared" si="0"/>
        <v>0.032022102404728595</v>
      </c>
      <c r="D8">
        <f t="shared" si="0"/>
        <v>0.032023693702181</v>
      </c>
      <c r="E8">
        <f t="shared" si="0"/>
        <v>0.032042723075900545</v>
      </c>
      <c r="F8">
        <f t="shared" si="0"/>
        <v>0.03259261760938784</v>
      </c>
    </row>
    <row r="9" spans="1:6" ht="12.75">
      <c r="A9">
        <v>4000</v>
      </c>
      <c r="B9">
        <f t="shared" si="1"/>
        <v>0.03971946955646923</v>
      </c>
      <c r="C9">
        <f t="shared" si="0"/>
        <v>0.03982085310414501</v>
      </c>
      <c r="D9">
        <f t="shared" si="0"/>
        <v>0.0408158385103616</v>
      </c>
      <c r="E9">
        <f t="shared" si="0"/>
        <v>0.049438697738711686</v>
      </c>
      <c r="F9">
        <f t="shared" si="0"/>
        <v>0.10480184594475925</v>
      </c>
    </row>
    <row r="10" spans="1:6" ht="12.75">
      <c r="A10">
        <f>A7*10</f>
        <v>10000</v>
      </c>
      <c r="B10">
        <f t="shared" si="1"/>
        <v>0.030976412094026056</v>
      </c>
      <c r="C10">
        <f t="shared" si="0"/>
        <v>0.031135200078238022</v>
      </c>
      <c r="D10">
        <f t="shared" si="0"/>
        <v>0.03265112482852643</v>
      </c>
      <c r="E10">
        <f t="shared" si="0"/>
        <v>0.04402206705845677</v>
      </c>
      <c r="F10">
        <f t="shared" si="0"/>
        <v>0.10459558893575656</v>
      </c>
    </row>
    <row r="11" spans="1:6" ht="12.75">
      <c r="A11">
        <f>A10*10</f>
        <v>100000</v>
      </c>
      <c r="B11">
        <f t="shared" si="1"/>
        <v>0.017917597652650896</v>
      </c>
      <c r="C11">
        <f t="shared" si="0"/>
        <v>0.018445821061362208</v>
      </c>
      <c r="D11">
        <f t="shared" si="0"/>
        <v>0.022334391457808557</v>
      </c>
      <c r="E11">
        <f t="shared" si="0"/>
        <v>0.03873702060082355</v>
      </c>
      <c r="F11">
        <f t="shared" si="0"/>
        <v>0.10199803969453763</v>
      </c>
    </row>
    <row r="12" spans="1:6" ht="12.75">
      <c r="A12">
        <f>A11*10</f>
        <v>1000000</v>
      </c>
      <c r="B12">
        <f t="shared" si="1"/>
        <v>0.01184890296027304</v>
      </c>
      <c r="C12">
        <f t="shared" si="0"/>
        <v>0.013502853629987235</v>
      </c>
      <c r="D12">
        <f t="shared" si="0"/>
        <v>0.020022051016526002</v>
      </c>
      <c r="E12">
        <f t="shared" si="0"/>
        <v>0.03799822913932406</v>
      </c>
      <c r="F12">
        <f t="shared" si="0"/>
        <v>0.10166782626990042</v>
      </c>
    </row>
    <row r="13" spans="1:6" ht="12.75">
      <c r="A13">
        <f>A12*10</f>
        <v>10000000</v>
      </c>
      <c r="B13">
        <f t="shared" si="1"/>
        <v>0.00905529447359356</v>
      </c>
      <c r="C13">
        <f t="shared" si="0"/>
        <v>0.012209179104915126</v>
      </c>
      <c r="D13">
        <f t="shared" si="0"/>
        <v>0.01967910471818678</v>
      </c>
      <c r="E13">
        <f t="shared" si="0"/>
        <v>0.03790374158179444</v>
      </c>
      <c r="F13">
        <f t="shared" si="0"/>
        <v>0.10162623175219525</v>
      </c>
    </row>
    <row r="14" spans="1:6" ht="12.75">
      <c r="A14">
        <f>A13*10</f>
        <v>100000000</v>
      </c>
      <c r="B14">
        <f t="shared" si="1"/>
        <v>0.008220827035566768</v>
      </c>
      <c r="C14">
        <f t="shared" si="0"/>
        <v>0.012005863844550145</v>
      </c>
      <c r="D14">
        <f t="shared" si="0"/>
        <v>0.019634816985803695</v>
      </c>
      <c r="E14">
        <f t="shared" si="0"/>
        <v>0.037891821993166805</v>
      </c>
      <c r="F14">
        <f t="shared" si="0"/>
        <v>0.10162099494433968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6" sqref="A6:F6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13.421875" style="0" customWidth="1"/>
    <col min="4" max="4" width="16.7109375" style="0" customWidth="1"/>
    <col min="5" max="5" width="13.140625" style="0" bestFit="1" customWidth="1"/>
    <col min="6" max="6" width="22.28125" style="0" customWidth="1"/>
    <col min="7" max="7" width="14.7109375" style="0" customWidth="1"/>
    <col min="8" max="8" width="16.8515625" style="0" customWidth="1"/>
    <col min="9" max="9" width="16.421875" style="0" customWidth="1"/>
    <col min="10" max="10" width="11.421875" style="0" customWidth="1"/>
    <col min="11" max="11" width="14.140625" style="0" bestFit="1" customWidth="1"/>
    <col min="12" max="16384" width="11.421875" style="0" customWidth="1"/>
  </cols>
  <sheetData>
    <row r="1" spans="1:8" ht="12.75">
      <c r="A1" s="10" t="s">
        <v>21</v>
      </c>
      <c r="B1" s="11"/>
      <c r="C1" s="11"/>
      <c r="D1" s="11"/>
      <c r="E1" s="11"/>
      <c r="F1" s="11"/>
      <c r="G1" s="7"/>
      <c r="H1" s="7"/>
    </row>
    <row r="2" spans="1:6" ht="12.75">
      <c r="A2" s="13" t="s">
        <v>22</v>
      </c>
      <c r="B2" s="11"/>
      <c r="C2" s="11"/>
      <c r="D2" s="11"/>
      <c r="E2" s="11"/>
      <c r="F2" s="11"/>
    </row>
    <row r="3" spans="2:5" ht="12.75">
      <c r="B3" s="10" t="s">
        <v>39</v>
      </c>
      <c r="C3" s="10"/>
      <c r="D3" s="10"/>
      <c r="E3" s="10"/>
    </row>
    <row r="4" spans="2:5" ht="12.75">
      <c r="B4" s="9"/>
      <c r="C4" s="9"/>
      <c r="D4" s="9"/>
      <c r="E4" s="9"/>
    </row>
    <row r="5" spans="1:7" ht="12.75">
      <c r="A5" s="10" t="s">
        <v>42</v>
      </c>
      <c r="B5" s="10"/>
      <c r="C5" s="10"/>
      <c r="D5" s="10"/>
      <c r="E5" s="10"/>
      <c r="F5" s="10"/>
      <c r="G5" s="9"/>
    </row>
    <row r="6" spans="1:7" ht="12.75">
      <c r="A6" s="10" t="s">
        <v>41</v>
      </c>
      <c r="B6" s="10"/>
      <c r="C6" s="10"/>
      <c r="D6" s="10"/>
      <c r="E6" s="10"/>
      <c r="F6" s="10"/>
      <c r="G6" s="9"/>
    </row>
    <row r="8" spans="1:5" ht="12.75">
      <c r="A8" s="10" t="s">
        <v>2</v>
      </c>
      <c r="B8" s="11"/>
      <c r="D8" s="10" t="s">
        <v>11</v>
      </c>
      <c r="E8" s="12"/>
    </row>
    <row r="9" spans="1:10" ht="14.25">
      <c r="A9" s="1" t="s">
        <v>3</v>
      </c>
      <c r="B9" s="4">
        <v>1E-06</v>
      </c>
      <c r="D9" s="1" t="s">
        <v>12</v>
      </c>
      <c r="E9" s="6">
        <f>IF(B11=0,0,4*$B$10/(3.14*B11^2))</f>
        <v>10.615711252653927</v>
      </c>
      <c r="I9" s="1"/>
      <c r="J9" s="1"/>
    </row>
    <row r="10" spans="1:5" ht="15.75">
      <c r="A10" s="1" t="s">
        <v>4</v>
      </c>
      <c r="B10" s="3">
        <v>0.03</v>
      </c>
      <c r="D10" s="1" t="s">
        <v>27</v>
      </c>
      <c r="E10" s="4">
        <f>IF(B11=0,0,E9*B11/$B$9)</f>
        <v>636942.6751592357</v>
      </c>
    </row>
    <row r="11" spans="1:5" ht="15.75">
      <c r="A11" s="1" t="s">
        <v>5</v>
      </c>
      <c r="B11" s="1">
        <v>0.06</v>
      </c>
      <c r="D11" s="1" t="s">
        <v>24</v>
      </c>
      <c r="E11" s="1">
        <f>IF(B11=0,0,B12/B11)</f>
        <v>0.0025</v>
      </c>
    </row>
    <row r="12" spans="1:7" ht="15.75">
      <c r="A12" s="1" t="s">
        <v>6</v>
      </c>
      <c r="B12" s="1">
        <v>0.00015</v>
      </c>
      <c r="D12" s="1" t="s">
        <v>30</v>
      </c>
      <c r="E12" s="3">
        <f>IF(E10=0,0,(64/E10)^8+9.5*(LN((E11/3.7)+(5.74/($E10^0.9)))-(2500/$E10)^6)^(-16))^0.125</f>
        <v>0.025206058751736725</v>
      </c>
      <c r="G12" s="3"/>
    </row>
    <row r="13" spans="1:7" ht="12.75">
      <c r="A13" s="1" t="s">
        <v>7</v>
      </c>
      <c r="B13" s="1">
        <v>850</v>
      </c>
      <c r="D13" s="1" t="s">
        <v>13</v>
      </c>
      <c r="E13" s="6">
        <f>IF(B14=0,0,4*$B$10/(3.14*B14^2))</f>
        <v>0</v>
      </c>
      <c r="G13" s="5"/>
    </row>
    <row r="14" spans="1:7" ht="15.75">
      <c r="A14" s="1" t="s">
        <v>8</v>
      </c>
      <c r="B14" s="1">
        <v>0</v>
      </c>
      <c r="C14" s="3"/>
      <c r="D14" s="1" t="s">
        <v>28</v>
      </c>
      <c r="E14" s="4">
        <f>IF(B14=0,0,E13*B14/$B$9)</f>
        <v>0</v>
      </c>
      <c r="G14" s="5"/>
    </row>
    <row r="15" spans="1:5" ht="15.75">
      <c r="A15" s="1" t="s">
        <v>9</v>
      </c>
      <c r="B15" s="1">
        <v>0</v>
      </c>
      <c r="D15" s="1" t="s">
        <v>25</v>
      </c>
      <c r="E15" s="1">
        <f>IF(B14=0,0,B15/B14)</f>
        <v>0</v>
      </c>
    </row>
    <row r="16" spans="1:5" ht="15.75">
      <c r="A16" s="1" t="s">
        <v>10</v>
      </c>
      <c r="B16" s="1">
        <v>0</v>
      </c>
      <c r="D16" s="1" t="s">
        <v>31</v>
      </c>
      <c r="E16" s="3">
        <f>IF(E14=0,0,(64/E14)^8+9.5*(LN((E15/3.7)+(5.74/($E14^0.9)))-(2500/$E14)^6)^(-16))^0.125</f>
        <v>0</v>
      </c>
    </row>
    <row r="17" spans="1:5" ht="12.75">
      <c r="A17" s="1" t="s">
        <v>14</v>
      </c>
      <c r="B17" s="1">
        <v>0</v>
      </c>
      <c r="D17" s="1" t="s">
        <v>17</v>
      </c>
      <c r="E17" s="6">
        <f>IF(B17=0,0,4*$B$10/(3.14*B17^2))</f>
        <v>0</v>
      </c>
    </row>
    <row r="18" spans="1:5" ht="15.75">
      <c r="A18" s="1" t="s">
        <v>15</v>
      </c>
      <c r="B18" s="1">
        <v>0</v>
      </c>
      <c r="D18" s="1" t="s">
        <v>29</v>
      </c>
      <c r="E18" s="4">
        <f>IF(B17=0,0,E17*B17/$B$9)</f>
        <v>0</v>
      </c>
    </row>
    <row r="19" spans="1:5" ht="15.75">
      <c r="A19" s="1" t="s">
        <v>16</v>
      </c>
      <c r="B19" s="1">
        <v>0</v>
      </c>
      <c r="D19" s="1" t="s">
        <v>26</v>
      </c>
      <c r="E19" s="1">
        <f>IF(B17=0,0,B18/B17)</f>
        <v>0</v>
      </c>
    </row>
    <row r="20" spans="1:5" ht="15.75">
      <c r="A20" s="1" t="s">
        <v>33</v>
      </c>
      <c r="B20" s="1">
        <v>17.5</v>
      </c>
      <c r="D20" s="1" t="s">
        <v>32</v>
      </c>
      <c r="E20" s="3">
        <f>IF(E18=0,0,(64/E18)^8+9.5*(LN((E19/3.7)+(5.74/($E18^0.9)))-(2500/$E18)^6)^(-16))^0.125</f>
        <v>0</v>
      </c>
    </row>
    <row r="21" spans="1:5" ht="15.75">
      <c r="A21" t="s">
        <v>36</v>
      </c>
      <c r="B21" s="1">
        <v>0</v>
      </c>
      <c r="D21" s="2" t="s">
        <v>18</v>
      </c>
      <c r="E21" s="1">
        <f>IF(B11=0,0,(E12*B13/B11+B21)*E9^2/(2*9.81))</f>
        <v>2051.029046730298</v>
      </c>
    </row>
    <row r="22" spans="1:5" ht="15.75">
      <c r="A22" t="s">
        <v>37</v>
      </c>
      <c r="B22" s="1">
        <v>0</v>
      </c>
      <c r="D22" s="2" t="s">
        <v>19</v>
      </c>
      <c r="E22" s="1">
        <f>IF(B14=0,0,(E16*B16/B14+B22)*E13^2/(2*9.81))</f>
        <v>0</v>
      </c>
    </row>
    <row r="23" spans="1:5" ht="15.75">
      <c r="A23" t="s">
        <v>38</v>
      </c>
      <c r="B23" s="1">
        <v>0</v>
      </c>
      <c r="D23" s="2" t="s">
        <v>20</v>
      </c>
      <c r="E23" s="1">
        <f>IF(B17=0,0,(E20*B19/B17+B23)*E17^2/(2*9.81))</f>
        <v>0</v>
      </c>
    </row>
    <row r="24" spans="1:6" ht="12.75">
      <c r="A24" s="1"/>
      <c r="B24" s="1"/>
      <c r="D24" s="2" t="s">
        <v>35</v>
      </c>
      <c r="E24" s="1">
        <f>SUM(E21:E23)</f>
        <v>2051.029046730298</v>
      </c>
      <c r="F24" s="1" t="s">
        <v>23</v>
      </c>
    </row>
    <row r="25" spans="4:6" ht="12.75">
      <c r="D25" t="s">
        <v>40</v>
      </c>
      <c r="E25">
        <f>B20-E24</f>
        <v>-2033.529046730298</v>
      </c>
      <c r="F25" s="1" t="s">
        <v>34</v>
      </c>
    </row>
    <row r="29" ht="12.75">
      <c r="D29" s="1"/>
    </row>
    <row r="30" ht="12.75">
      <c r="D30" s="1"/>
    </row>
    <row r="31" spans="1:5" ht="12.75">
      <c r="A31" s="8"/>
      <c r="B31" s="8"/>
      <c r="C31" s="8"/>
      <c r="D31" s="8"/>
      <c r="E31" s="8"/>
    </row>
    <row r="32" spans="2:4" ht="12.75">
      <c r="B32" s="8"/>
      <c r="C32" s="8"/>
      <c r="D32" s="8"/>
    </row>
    <row r="33" spans="1:5" ht="12.75">
      <c r="A33" s="8"/>
      <c r="B33" s="8"/>
      <c r="C33" s="8"/>
      <c r="D33" s="8"/>
      <c r="E33" s="8"/>
    </row>
    <row r="34" spans="2:4" ht="12.75">
      <c r="B34" s="8"/>
      <c r="C34" s="8"/>
      <c r="D34" s="8"/>
    </row>
  </sheetData>
  <mergeCells count="7">
    <mergeCell ref="A8:B8"/>
    <mergeCell ref="D8:E8"/>
    <mergeCell ref="A1:F1"/>
    <mergeCell ref="A2:F2"/>
    <mergeCell ref="B3:E3"/>
    <mergeCell ref="A5:F5"/>
    <mergeCell ref="A6:F6"/>
  </mergeCells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EESC-USP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</dc:creator>
  <cp:keywords/>
  <dc:description/>
  <cp:lastModifiedBy>Rodrigo de Mello Porto</cp:lastModifiedBy>
  <dcterms:created xsi:type="dcterms:W3CDTF">1998-03-03T12:22:40Z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